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hidePivotFieldList="1" autoCompressPictures="0"/>
  <bookViews>
    <workbookView xWindow="0" yWindow="0" windowWidth="25600" windowHeight="15480" tabRatio="785" activeTab="6"/>
  </bookViews>
  <sheets>
    <sheet name="Raw Podcast" sheetId="1" r:id="rId1"/>
    <sheet name="Sheet8" sheetId="9" state="hidden" r:id="rId2"/>
    <sheet name="Temp Pivot" sheetId="3" r:id="rId3"/>
    <sheet name="Metrics" sheetId="2" r:id="rId4"/>
    <sheet name="Final Metrics" sheetId="4" r:id="rId5"/>
    <sheet name="Final Pretty" sheetId="8" r:id="rId6"/>
    <sheet name="Results" sheetId="7" r:id="rId7"/>
  </sheets>
  <definedNames>
    <definedName name="_xlnm._FilterDatabase" localSheetId="5" hidden="1">'Final Pretty'!$A$2:$O$199</definedName>
    <definedName name="_xlnm._FilterDatabase" localSheetId="0" hidden="1">'Raw Podcast'!$A$2:$I$410</definedName>
  </definedNames>
  <calcPr calcId="140001" concurrentCalc="0"/>
  <pivotCaches>
    <pivotCache cacheId="81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90" i="4" l="1"/>
  <c r="H243" i="1"/>
  <c r="F23" i="2"/>
  <c r="F20" i="2"/>
  <c r="F19" i="2"/>
  <c r="F18" i="2"/>
  <c r="F16" i="2"/>
  <c r="P22" i="2"/>
  <c r="O22" i="2"/>
  <c r="N22" i="2"/>
  <c r="M22" i="2"/>
  <c r="L22" i="2"/>
  <c r="K22" i="2"/>
  <c r="J22" i="2"/>
  <c r="I22" i="2"/>
  <c r="H22" i="2"/>
  <c r="D201" i="4"/>
  <c r="E201" i="4"/>
  <c r="F201" i="4"/>
  <c r="G201" i="4"/>
  <c r="H201" i="4"/>
  <c r="I201" i="4"/>
  <c r="J201" i="4"/>
  <c r="K201" i="4"/>
  <c r="L201" i="4"/>
  <c r="M201" i="4"/>
  <c r="N201" i="4"/>
  <c r="O201" i="4"/>
  <c r="C201" i="4"/>
  <c r="B201" i="4"/>
  <c r="O200" i="4"/>
  <c r="N200" i="4"/>
  <c r="M200" i="4"/>
  <c r="L200" i="4"/>
  <c r="K200" i="4"/>
  <c r="J200" i="4"/>
  <c r="I200" i="4"/>
  <c r="H200" i="4"/>
  <c r="G200" i="4"/>
  <c r="E200" i="4"/>
  <c r="C200" i="4"/>
  <c r="B200" i="4"/>
  <c r="P3" i="4"/>
  <c r="Q3" i="4"/>
  <c r="P9" i="2"/>
  <c r="O9" i="2"/>
  <c r="N9" i="2"/>
  <c r="M9" i="2"/>
  <c r="L9" i="2"/>
  <c r="K9" i="2"/>
  <c r="J9" i="2"/>
  <c r="I9" i="2"/>
  <c r="H9" i="2"/>
  <c r="G9" i="2"/>
  <c r="S3" i="4"/>
  <c r="P10" i="2"/>
  <c r="O10" i="2"/>
  <c r="N10" i="2"/>
  <c r="M10" i="2"/>
  <c r="L10" i="2"/>
  <c r="K10" i="2"/>
  <c r="J10" i="2"/>
  <c r="I10" i="2"/>
  <c r="H10" i="2"/>
  <c r="G10" i="2"/>
  <c r="U3" i="4"/>
  <c r="V3" i="4"/>
  <c r="W102" i="4"/>
  <c r="X102" i="4"/>
  <c r="Y102" i="4"/>
  <c r="Z102" i="4"/>
  <c r="AA102" i="4"/>
  <c r="AB102" i="4"/>
  <c r="W192" i="4"/>
  <c r="X192" i="4"/>
  <c r="Y192" i="4"/>
  <c r="Z192" i="4"/>
  <c r="AA192" i="4"/>
  <c r="AB192" i="4"/>
  <c r="W176" i="4"/>
  <c r="X176" i="4"/>
  <c r="Y176" i="4"/>
  <c r="Z176" i="4"/>
  <c r="AA176" i="4"/>
  <c r="AB176" i="4"/>
  <c r="W18" i="4"/>
  <c r="X18" i="4"/>
  <c r="Y18" i="4"/>
  <c r="Z18" i="4"/>
  <c r="AA18" i="4"/>
  <c r="AB18" i="4"/>
  <c r="W100" i="4"/>
  <c r="X100" i="4"/>
  <c r="Y100" i="4"/>
  <c r="Z100" i="4"/>
  <c r="AA100" i="4"/>
  <c r="AB100" i="4"/>
  <c r="AD3" i="4"/>
  <c r="AE3" i="4"/>
  <c r="P4" i="4"/>
  <c r="Q4" i="4"/>
  <c r="S4" i="4"/>
  <c r="U4" i="4"/>
  <c r="V4" i="4"/>
  <c r="W32" i="4"/>
  <c r="X32" i="4"/>
  <c r="Y32" i="4"/>
  <c r="Z32" i="4"/>
  <c r="AA32" i="4"/>
  <c r="AB32" i="4"/>
  <c r="W162" i="4"/>
  <c r="X162" i="4"/>
  <c r="Y162" i="4"/>
  <c r="Z162" i="4"/>
  <c r="AA162" i="4"/>
  <c r="AB162" i="4"/>
  <c r="W189" i="4"/>
  <c r="X189" i="4"/>
  <c r="Y189" i="4"/>
  <c r="Z189" i="4"/>
  <c r="AA189" i="4"/>
  <c r="AB189" i="4"/>
  <c r="W170" i="4"/>
  <c r="X170" i="4"/>
  <c r="Y170" i="4"/>
  <c r="Z170" i="4"/>
  <c r="AA170" i="4"/>
  <c r="AB170" i="4"/>
  <c r="AD4" i="4"/>
  <c r="AE4" i="4"/>
  <c r="P5" i="4"/>
  <c r="Q5" i="4"/>
  <c r="S5" i="4"/>
  <c r="U5" i="4"/>
  <c r="V5" i="4"/>
  <c r="W104" i="4"/>
  <c r="X104" i="4"/>
  <c r="Y104" i="4"/>
  <c r="Z104" i="4"/>
  <c r="AA104" i="4"/>
  <c r="AB104" i="4"/>
  <c r="W99" i="4"/>
  <c r="X99" i="4"/>
  <c r="Y99" i="4"/>
  <c r="Z99" i="4"/>
  <c r="AA99" i="4"/>
  <c r="AB99" i="4"/>
  <c r="W103" i="4"/>
  <c r="X103" i="4"/>
  <c r="Y103" i="4"/>
  <c r="Z103" i="4"/>
  <c r="AA103" i="4"/>
  <c r="AB103" i="4"/>
  <c r="W146" i="4"/>
  <c r="X146" i="4"/>
  <c r="Y146" i="4"/>
  <c r="Z146" i="4"/>
  <c r="AA146" i="4"/>
  <c r="AB146" i="4"/>
  <c r="W98" i="4"/>
  <c r="X98" i="4"/>
  <c r="Y98" i="4"/>
  <c r="Z98" i="4"/>
  <c r="AA98" i="4"/>
  <c r="AB98" i="4"/>
  <c r="AD5" i="4"/>
  <c r="AE5" i="4"/>
  <c r="P6" i="4"/>
  <c r="Q6" i="4"/>
  <c r="S6" i="4"/>
  <c r="U6" i="4"/>
  <c r="V6" i="4"/>
  <c r="W15" i="4"/>
  <c r="X15" i="4"/>
  <c r="Y15" i="4"/>
  <c r="Z15" i="4"/>
  <c r="AA15" i="4"/>
  <c r="AB15" i="4"/>
  <c r="W37" i="4"/>
  <c r="X37" i="4"/>
  <c r="Y37" i="4"/>
  <c r="Z37" i="4"/>
  <c r="AA37" i="4"/>
  <c r="AB37" i="4"/>
  <c r="W31" i="4"/>
  <c r="X31" i="4"/>
  <c r="Y31" i="4"/>
  <c r="Z31" i="4"/>
  <c r="AA31" i="4"/>
  <c r="AB31" i="4"/>
  <c r="W88" i="4"/>
  <c r="X88" i="4"/>
  <c r="Y88" i="4"/>
  <c r="Z88" i="4"/>
  <c r="AA88" i="4"/>
  <c r="AB88" i="4"/>
  <c r="W187" i="4"/>
  <c r="X187" i="4"/>
  <c r="Y187" i="4"/>
  <c r="Z187" i="4"/>
  <c r="AA187" i="4"/>
  <c r="AB187" i="4"/>
  <c r="AD6" i="4"/>
  <c r="AE6" i="4"/>
  <c r="P7" i="4"/>
  <c r="Q7" i="4"/>
  <c r="S7" i="4"/>
  <c r="U7" i="4"/>
  <c r="V7" i="4"/>
  <c r="W105" i="4"/>
  <c r="X105" i="4"/>
  <c r="Y105" i="4"/>
  <c r="Z105" i="4"/>
  <c r="AA105" i="4"/>
  <c r="AB105" i="4"/>
  <c r="W64" i="4"/>
  <c r="X64" i="4"/>
  <c r="Y64" i="4"/>
  <c r="Z64" i="4"/>
  <c r="AA64" i="4"/>
  <c r="AB64" i="4"/>
  <c r="W91" i="4"/>
  <c r="X91" i="4"/>
  <c r="Y91" i="4"/>
  <c r="Z91" i="4"/>
  <c r="AA91" i="4"/>
  <c r="AB91" i="4"/>
  <c r="W124" i="4"/>
  <c r="X124" i="4"/>
  <c r="Y124" i="4"/>
  <c r="Z124" i="4"/>
  <c r="AA124" i="4"/>
  <c r="AB124" i="4"/>
  <c r="W97" i="4"/>
  <c r="X97" i="4"/>
  <c r="Y97" i="4"/>
  <c r="Z97" i="4"/>
  <c r="AA97" i="4"/>
  <c r="AB97" i="4"/>
  <c r="AD7" i="4"/>
  <c r="AE7" i="4"/>
  <c r="P8" i="4"/>
  <c r="Q8" i="4"/>
  <c r="S8" i="4"/>
  <c r="U8" i="4"/>
  <c r="V8" i="4"/>
  <c r="W47" i="4"/>
  <c r="X47" i="4"/>
  <c r="Y47" i="4"/>
  <c r="Z47" i="4"/>
  <c r="AA47" i="4"/>
  <c r="AB47" i="4"/>
  <c r="W139" i="4"/>
  <c r="X139" i="4"/>
  <c r="Y139" i="4"/>
  <c r="Z139" i="4"/>
  <c r="AA139" i="4"/>
  <c r="AB139" i="4"/>
  <c r="W140" i="4"/>
  <c r="X140" i="4"/>
  <c r="Y140" i="4"/>
  <c r="Z140" i="4"/>
  <c r="AA140" i="4"/>
  <c r="AB140" i="4"/>
  <c r="W87" i="4"/>
  <c r="X87" i="4"/>
  <c r="Y87" i="4"/>
  <c r="Z87" i="4"/>
  <c r="AA87" i="4"/>
  <c r="AB87" i="4"/>
  <c r="W155" i="4"/>
  <c r="X155" i="4"/>
  <c r="Y155" i="4"/>
  <c r="Z155" i="4"/>
  <c r="AA155" i="4"/>
  <c r="AB155" i="4"/>
  <c r="AD8" i="4"/>
  <c r="AE8" i="4"/>
  <c r="P9" i="4"/>
  <c r="Q9" i="4"/>
  <c r="S9" i="4"/>
  <c r="U9" i="4"/>
  <c r="V9" i="4"/>
  <c r="W120" i="4"/>
  <c r="X120" i="4"/>
  <c r="Y120" i="4"/>
  <c r="Z120" i="4"/>
  <c r="AA120" i="4"/>
  <c r="AB120" i="4"/>
  <c r="W125" i="4"/>
  <c r="X125" i="4"/>
  <c r="Y125" i="4"/>
  <c r="Z125" i="4"/>
  <c r="AA125" i="4"/>
  <c r="AB125" i="4"/>
  <c r="W195" i="4"/>
  <c r="X195" i="4"/>
  <c r="Y195" i="4"/>
  <c r="Z195" i="4"/>
  <c r="AA195" i="4"/>
  <c r="AB195" i="4"/>
  <c r="W82" i="4"/>
  <c r="X82" i="4"/>
  <c r="Y82" i="4"/>
  <c r="Z82" i="4"/>
  <c r="AA82" i="4"/>
  <c r="AB82" i="4"/>
  <c r="AD9" i="4"/>
  <c r="AE9" i="4"/>
  <c r="P10" i="4"/>
  <c r="Q10" i="4"/>
  <c r="S10" i="4"/>
  <c r="U10" i="4"/>
  <c r="V10" i="4"/>
  <c r="W63" i="4"/>
  <c r="X63" i="4"/>
  <c r="Y63" i="4"/>
  <c r="Z63" i="4"/>
  <c r="AA63" i="4"/>
  <c r="AB63" i="4"/>
  <c r="W24" i="4"/>
  <c r="X24" i="4"/>
  <c r="Y24" i="4"/>
  <c r="Z24" i="4"/>
  <c r="AA24" i="4"/>
  <c r="AB24" i="4"/>
  <c r="W70" i="4"/>
  <c r="X70" i="4"/>
  <c r="Y70" i="4"/>
  <c r="Z70" i="4"/>
  <c r="AA70" i="4"/>
  <c r="AB70" i="4"/>
  <c r="AD10" i="4"/>
  <c r="AE10" i="4"/>
  <c r="P11" i="4"/>
  <c r="Q11" i="4"/>
  <c r="S11" i="4"/>
  <c r="U11" i="4"/>
  <c r="V11" i="4"/>
  <c r="W19" i="4"/>
  <c r="X19" i="4"/>
  <c r="Y19" i="4"/>
  <c r="Z19" i="4"/>
  <c r="AA19" i="4"/>
  <c r="AB19" i="4"/>
  <c r="W123" i="4"/>
  <c r="X123" i="4"/>
  <c r="Y123" i="4"/>
  <c r="Z123" i="4"/>
  <c r="AA123" i="4"/>
  <c r="AB123" i="4"/>
  <c r="W6" i="4"/>
  <c r="X6" i="4"/>
  <c r="Y6" i="4"/>
  <c r="Z6" i="4"/>
  <c r="AA6" i="4"/>
  <c r="AB6" i="4"/>
  <c r="W30" i="4"/>
  <c r="X30" i="4"/>
  <c r="Y30" i="4"/>
  <c r="Z30" i="4"/>
  <c r="AA30" i="4"/>
  <c r="AB30" i="4"/>
  <c r="W183" i="4"/>
  <c r="X183" i="4"/>
  <c r="Y183" i="4"/>
  <c r="Z183" i="4"/>
  <c r="AA183" i="4"/>
  <c r="AB183" i="4"/>
  <c r="AD11" i="4"/>
  <c r="AE11" i="4"/>
  <c r="P12" i="4"/>
  <c r="Q12" i="4"/>
  <c r="S12" i="4"/>
  <c r="U12" i="4"/>
  <c r="V12" i="4"/>
  <c r="W58" i="4"/>
  <c r="X58" i="4"/>
  <c r="Y58" i="4"/>
  <c r="Z58" i="4"/>
  <c r="AA58" i="4"/>
  <c r="AB58" i="4"/>
  <c r="W80" i="4"/>
  <c r="X80" i="4"/>
  <c r="Y80" i="4"/>
  <c r="Z80" i="4"/>
  <c r="AA80" i="4"/>
  <c r="AB80" i="4"/>
  <c r="W89" i="4"/>
  <c r="X89" i="4"/>
  <c r="Y89" i="4"/>
  <c r="Z89" i="4"/>
  <c r="AA89" i="4"/>
  <c r="AB89" i="4"/>
  <c r="W144" i="4"/>
  <c r="X144" i="4"/>
  <c r="Y144" i="4"/>
  <c r="Z144" i="4"/>
  <c r="AA144" i="4"/>
  <c r="AB144" i="4"/>
  <c r="AD12" i="4"/>
  <c r="AE12" i="4"/>
  <c r="P13" i="4"/>
  <c r="Q13" i="4"/>
  <c r="S13" i="4"/>
  <c r="U13" i="4"/>
  <c r="V13" i="4"/>
  <c r="W165" i="4"/>
  <c r="X165" i="4"/>
  <c r="Y165" i="4"/>
  <c r="Z165" i="4"/>
  <c r="AA165" i="4"/>
  <c r="AB165" i="4"/>
  <c r="W152" i="4"/>
  <c r="X152" i="4"/>
  <c r="Y152" i="4"/>
  <c r="Z152" i="4"/>
  <c r="AA152" i="4"/>
  <c r="AB152" i="4"/>
  <c r="W75" i="4"/>
  <c r="X75" i="4"/>
  <c r="Y75" i="4"/>
  <c r="Z75" i="4"/>
  <c r="AA75" i="4"/>
  <c r="AB75" i="4"/>
  <c r="W26" i="4"/>
  <c r="X26" i="4"/>
  <c r="Y26" i="4"/>
  <c r="Z26" i="4"/>
  <c r="AA26" i="4"/>
  <c r="AB26" i="4"/>
  <c r="AD13" i="4"/>
  <c r="AE13" i="4"/>
  <c r="P14" i="4"/>
  <c r="Q14" i="4"/>
  <c r="S14" i="4"/>
  <c r="U14" i="4"/>
  <c r="V14" i="4"/>
  <c r="W143" i="4"/>
  <c r="X143" i="4"/>
  <c r="Y143" i="4"/>
  <c r="Z143" i="4"/>
  <c r="AA143" i="4"/>
  <c r="AB143" i="4"/>
  <c r="W29" i="4"/>
  <c r="X29" i="4"/>
  <c r="Y29" i="4"/>
  <c r="Z29" i="4"/>
  <c r="AA29" i="4"/>
  <c r="AB29" i="4"/>
  <c r="W59" i="4"/>
  <c r="X59" i="4"/>
  <c r="Y59" i="4"/>
  <c r="Z59" i="4"/>
  <c r="AA59" i="4"/>
  <c r="AB59" i="4"/>
  <c r="AD14" i="4"/>
  <c r="AE14" i="4"/>
  <c r="P15" i="4"/>
  <c r="Q15" i="4"/>
  <c r="S15" i="4"/>
  <c r="U15" i="4"/>
  <c r="V15" i="4"/>
  <c r="W106" i="4"/>
  <c r="X106" i="4"/>
  <c r="Y106" i="4"/>
  <c r="Z106" i="4"/>
  <c r="AA106" i="4"/>
  <c r="AB106" i="4"/>
  <c r="W79" i="4"/>
  <c r="X79" i="4"/>
  <c r="Y79" i="4"/>
  <c r="Z79" i="4"/>
  <c r="AA79" i="4"/>
  <c r="AB79" i="4"/>
  <c r="W121" i="4"/>
  <c r="X121" i="4"/>
  <c r="Y121" i="4"/>
  <c r="Z121" i="4"/>
  <c r="AA121" i="4"/>
  <c r="AB121" i="4"/>
  <c r="W96" i="4"/>
  <c r="X96" i="4"/>
  <c r="Y96" i="4"/>
  <c r="Z96" i="4"/>
  <c r="AA96" i="4"/>
  <c r="AB96" i="4"/>
  <c r="AD15" i="4"/>
  <c r="AE15" i="4"/>
  <c r="P16" i="4"/>
  <c r="Q16" i="4"/>
  <c r="S16" i="4"/>
  <c r="U16" i="4"/>
  <c r="V16" i="4"/>
  <c r="W131" i="4"/>
  <c r="X131" i="4"/>
  <c r="Y131" i="4"/>
  <c r="Z131" i="4"/>
  <c r="AA131" i="4"/>
  <c r="AB131" i="4"/>
  <c r="W154" i="4"/>
  <c r="X154" i="4"/>
  <c r="Y154" i="4"/>
  <c r="Z154" i="4"/>
  <c r="AA154" i="4"/>
  <c r="AB154" i="4"/>
  <c r="W39" i="4"/>
  <c r="X39" i="4"/>
  <c r="Y39" i="4"/>
  <c r="Z39" i="4"/>
  <c r="AA39" i="4"/>
  <c r="AB39" i="4"/>
  <c r="W171" i="4"/>
  <c r="X171" i="4"/>
  <c r="Y171" i="4"/>
  <c r="Z171" i="4"/>
  <c r="AA171" i="4"/>
  <c r="AB171" i="4"/>
  <c r="W71" i="4"/>
  <c r="X71" i="4"/>
  <c r="Y71" i="4"/>
  <c r="Z71" i="4"/>
  <c r="AA71" i="4"/>
  <c r="AB71" i="4"/>
  <c r="AD16" i="4"/>
  <c r="AE16" i="4"/>
  <c r="P17" i="4"/>
  <c r="Q17" i="4"/>
  <c r="S17" i="4"/>
  <c r="U17" i="4"/>
  <c r="V17" i="4"/>
  <c r="W20" i="4"/>
  <c r="X20" i="4"/>
  <c r="Y20" i="4"/>
  <c r="Z20" i="4"/>
  <c r="AA20" i="4"/>
  <c r="AB20" i="4"/>
  <c r="W73" i="4"/>
  <c r="X73" i="4"/>
  <c r="Y73" i="4"/>
  <c r="Z73" i="4"/>
  <c r="AA73" i="4"/>
  <c r="AB73" i="4"/>
  <c r="W52" i="4"/>
  <c r="X52" i="4"/>
  <c r="Y52" i="4"/>
  <c r="Z52" i="4"/>
  <c r="AA52" i="4"/>
  <c r="AB52" i="4"/>
  <c r="W76" i="4"/>
  <c r="X76" i="4"/>
  <c r="Y76" i="4"/>
  <c r="Z76" i="4"/>
  <c r="AA76" i="4"/>
  <c r="AB76" i="4"/>
  <c r="W182" i="4"/>
  <c r="X182" i="4"/>
  <c r="Y182" i="4"/>
  <c r="Z182" i="4"/>
  <c r="AA182" i="4"/>
  <c r="AB182" i="4"/>
  <c r="AD17" i="4"/>
  <c r="AE17" i="4"/>
  <c r="P18" i="4"/>
  <c r="Q18" i="4"/>
  <c r="S18" i="4"/>
  <c r="U18" i="4"/>
  <c r="V18" i="4"/>
  <c r="W117" i="4"/>
  <c r="X117" i="4"/>
  <c r="Y117" i="4"/>
  <c r="Z117" i="4"/>
  <c r="AA117" i="4"/>
  <c r="AB117" i="4"/>
  <c r="W3" i="4"/>
  <c r="X3" i="4"/>
  <c r="Y3" i="4"/>
  <c r="Z3" i="4"/>
  <c r="AA3" i="4"/>
  <c r="AB3" i="4"/>
  <c r="W157" i="4"/>
  <c r="X157" i="4"/>
  <c r="Y157" i="4"/>
  <c r="Z157" i="4"/>
  <c r="AA157" i="4"/>
  <c r="AB157" i="4"/>
  <c r="W14" i="4"/>
  <c r="X14" i="4"/>
  <c r="Y14" i="4"/>
  <c r="Z14" i="4"/>
  <c r="AA14" i="4"/>
  <c r="AB14" i="4"/>
  <c r="W85" i="4"/>
  <c r="X85" i="4"/>
  <c r="Y85" i="4"/>
  <c r="Z85" i="4"/>
  <c r="AA85" i="4"/>
  <c r="AB85" i="4"/>
  <c r="AD18" i="4"/>
  <c r="AE18" i="4"/>
  <c r="P19" i="4"/>
  <c r="Q19" i="4"/>
  <c r="S19" i="4"/>
  <c r="U19" i="4"/>
  <c r="V19" i="4"/>
  <c r="W166" i="4"/>
  <c r="X166" i="4"/>
  <c r="Y166" i="4"/>
  <c r="Z166" i="4"/>
  <c r="AA166" i="4"/>
  <c r="AB166" i="4"/>
  <c r="W28" i="4"/>
  <c r="X28" i="4"/>
  <c r="Y28" i="4"/>
  <c r="Z28" i="4"/>
  <c r="AA28" i="4"/>
  <c r="AB28" i="4"/>
  <c r="W92" i="4"/>
  <c r="X92" i="4"/>
  <c r="Y92" i="4"/>
  <c r="Z92" i="4"/>
  <c r="AA92" i="4"/>
  <c r="AB92" i="4"/>
  <c r="W161" i="4"/>
  <c r="X161" i="4"/>
  <c r="Y161" i="4"/>
  <c r="Z161" i="4"/>
  <c r="AA161" i="4"/>
  <c r="AB161" i="4"/>
  <c r="W36" i="4"/>
  <c r="X36" i="4"/>
  <c r="Y36" i="4"/>
  <c r="Z36" i="4"/>
  <c r="AA36" i="4"/>
  <c r="AB36" i="4"/>
  <c r="AD19" i="4"/>
  <c r="AE19" i="4"/>
  <c r="P20" i="4"/>
  <c r="Q20" i="4"/>
  <c r="S20" i="4"/>
  <c r="U20" i="4"/>
  <c r="V20" i="4"/>
  <c r="W145" i="4"/>
  <c r="X145" i="4"/>
  <c r="Y145" i="4"/>
  <c r="Z145" i="4"/>
  <c r="AA145" i="4"/>
  <c r="AB145" i="4"/>
  <c r="W129" i="4"/>
  <c r="X129" i="4"/>
  <c r="Y129" i="4"/>
  <c r="Z129" i="4"/>
  <c r="AA129" i="4"/>
  <c r="AB129" i="4"/>
  <c r="AD20" i="4"/>
  <c r="AE20" i="4"/>
  <c r="P21" i="4"/>
  <c r="Q21" i="4"/>
  <c r="S21" i="4"/>
  <c r="U21" i="4"/>
  <c r="V21" i="4"/>
  <c r="W167" i="4"/>
  <c r="X167" i="4"/>
  <c r="Y167" i="4"/>
  <c r="Z167" i="4"/>
  <c r="AA167" i="4"/>
  <c r="AB167" i="4"/>
  <c r="W126" i="4"/>
  <c r="X126" i="4"/>
  <c r="Y126" i="4"/>
  <c r="Z126" i="4"/>
  <c r="AA126" i="4"/>
  <c r="AB126" i="4"/>
  <c r="W115" i="4"/>
  <c r="X115" i="4"/>
  <c r="Y115" i="4"/>
  <c r="Z115" i="4"/>
  <c r="AA115" i="4"/>
  <c r="AB115" i="4"/>
  <c r="W74" i="4"/>
  <c r="X74" i="4"/>
  <c r="Y74" i="4"/>
  <c r="Z74" i="4"/>
  <c r="AA74" i="4"/>
  <c r="AB74" i="4"/>
  <c r="W35" i="4"/>
  <c r="X35" i="4"/>
  <c r="Y35" i="4"/>
  <c r="Z35" i="4"/>
  <c r="AA35" i="4"/>
  <c r="AB35" i="4"/>
  <c r="AD21" i="4"/>
  <c r="AE21" i="4"/>
  <c r="P22" i="4"/>
  <c r="Q22" i="4"/>
  <c r="S22" i="4"/>
  <c r="U22" i="4"/>
  <c r="V22" i="4"/>
  <c r="W41" i="4"/>
  <c r="X41" i="4"/>
  <c r="Y41" i="4"/>
  <c r="Z41" i="4"/>
  <c r="AA41" i="4"/>
  <c r="AB41" i="4"/>
  <c r="AD22" i="4"/>
  <c r="AE22" i="4"/>
  <c r="P23" i="4"/>
  <c r="Q23" i="4"/>
  <c r="S23" i="4"/>
  <c r="U23" i="4"/>
  <c r="V23" i="4"/>
  <c r="W77" i="4"/>
  <c r="X77" i="4"/>
  <c r="Y77" i="4"/>
  <c r="Z77" i="4"/>
  <c r="AA77" i="4"/>
  <c r="AB77" i="4"/>
  <c r="W164" i="4"/>
  <c r="X164" i="4"/>
  <c r="Y164" i="4"/>
  <c r="Z164" i="4"/>
  <c r="AA164" i="4"/>
  <c r="AB164" i="4"/>
  <c r="AD23" i="4"/>
  <c r="AE23" i="4"/>
  <c r="P24" i="4"/>
  <c r="Q24" i="4"/>
  <c r="S24" i="4"/>
  <c r="U24" i="4"/>
  <c r="V24" i="4"/>
  <c r="W68" i="4"/>
  <c r="X68" i="4"/>
  <c r="Y68" i="4"/>
  <c r="Z68" i="4"/>
  <c r="AA68" i="4"/>
  <c r="AB68" i="4"/>
  <c r="W66" i="4"/>
  <c r="X66" i="4"/>
  <c r="Y66" i="4"/>
  <c r="Z66" i="4"/>
  <c r="AA66" i="4"/>
  <c r="AB66" i="4"/>
  <c r="AD24" i="4"/>
  <c r="AE24" i="4"/>
  <c r="P25" i="4"/>
  <c r="Q25" i="4"/>
  <c r="S25" i="4"/>
  <c r="U25" i="4"/>
  <c r="V25" i="4"/>
  <c r="W168" i="4"/>
  <c r="X168" i="4"/>
  <c r="Y168" i="4"/>
  <c r="Z168" i="4"/>
  <c r="AA168" i="4"/>
  <c r="AB168" i="4"/>
  <c r="W175" i="4"/>
  <c r="X175" i="4"/>
  <c r="Y175" i="4"/>
  <c r="Z175" i="4"/>
  <c r="AA175" i="4"/>
  <c r="AB175" i="4"/>
  <c r="W21" i="4"/>
  <c r="X21" i="4"/>
  <c r="Y21" i="4"/>
  <c r="Z21" i="4"/>
  <c r="AA21" i="4"/>
  <c r="AB21" i="4"/>
  <c r="W34" i="4"/>
  <c r="X34" i="4"/>
  <c r="Y34" i="4"/>
  <c r="Z34" i="4"/>
  <c r="AA34" i="4"/>
  <c r="AB34" i="4"/>
  <c r="AD25" i="4"/>
  <c r="AE25" i="4"/>
  <c r="P26" i="4"/>
  <c r="Q26" i="4"/>
  <c r="S26" i="4"/>
  <c r="U26" i="4"/>
  <c r="V26" i="4"/>
  <c r="W153" i="4"/>
  <c r="X153" i="4"/>
  <c r="Y153" i="4"/>
  <c r="Z153" i="4"/>
  <c r="AA153" i="4"/>
  <c r="AB153" i="4"/>
  <c r="W90" i="4"/>
  <c r="X90" i="4"/>
  <c r="Y90" i="4"/>
  <c r="Z90" i="4"/>
  <c r="AA90" i="4"/>
  <c r="AB90" i="4"/>
  <c r="W133" i="4"/>
  <c r="X133" i="4"/>
  <c r="Y133" i="4"/>
  <c r="Z133" i="4"/>
  <c r="AA133" i="4"/>
  <c r="AB133" i="4"/>
  <c r="W49" i="4"/>
  <c r="X49" i="4"/>
  <c r="Y49" i="4"/>
  <c r="Z49" i="4"/>
  <c r="AA49" i="4"/>
  <c r="AB49" i="4"/>
  <c r="AD26" i="4"/>
  <c r="AE26" i="4"/>
  <c r="P27" i="4"/>
  <c r="Q27" i="4"/>
  <c r="S27" i="4"/>
  <c r="U27" i="4"/>
  <c r="V27" i="4"/>
  <c r="W169" i="4"/>
  <c r="X169" i="4"/>
  <c r="Y169" i="4"/>
  <c r="Z169" i="4"/>
  <c r="AA169" i="4"/>
  <c r="AB169" i="4"/>
  <c r="W179" i="4"/>
  <c r="X179" i="4"/>
  <c r="Y179" i="4"/>
  <c r="Z179" i="4"/>
  <c r="AA179" i="4"/>
  <c r="AB179" i="4"/>
  <c r="W151" i="4"/>
  <c r="X151" i="4"/>
  <c r="Y151" i="4"/>
  <c r="Z151" i="4"/>
  <c r="AA151" i="4"/>
  <c r="AB151" i="4"/>
  <c r="W127" i="4"/>
  <c r="X127" i="4"/>
  <c r="Y127" i="4"/>
  <c r="Z127" i="4"/>
  <c r="AA127" i="4"/>
  <c r="AB127" i="4"/>
  <c r="W33" i="4"/>
  <c r="X33" i="4"/>
  <c r="Y33" i="4"/>
  <c r="Z33" i="4"/>
  <c r="AA33" i="4"/>
  <c r="AB33" i="4"/>
  <c r="AD27" i="4"/>
  <c r="AE27" i="4"/>
  <c r="P28" i="4"/>
  <c r="Q28" i="4"/>
  <c r="S28" i="4"/>
  <c r="U28" i="4"/>
  <c r="V28" i="4"/>
  <c r="W56" i="4"/>
  <c r="X56" i="4"/>
  <c r="Y56" i="4"/>
  <c r="Z56" i="4"/>
  <c r="AA56" i="4"/>
  <c r="AB56" i="4"/>
  <c r="W177" i="4"/>
  <c r="X177" i="4"/>
  <c r="Y177" i="4"/>
  <c r="Z177" i="4"/>
  <c r="AA177" i="4"/>
  <c r="AB177" i="4"/>
  <c r="AD28" i="4"/>
  <c r="AE28" i="4"/>
  <c r="P29" i="4"/>
  <c r="Q29" i="4"/>
  <c r="S29" i="4"/>
  <c r="U29" i="4"/>
  <c r="V29" i="4"/>
  <c r="W197" i="4"/>
  <c r="X197" i="4"/>
  <c r="Y197" i="4"/>
  <c r="Z197" i="4"/>
  <c r="AA197" i="4"/>
  <c r="AB197" i="4"/>
  <c r="W188" i="4"/>
  <c r="X188" i="4"/>
  <c r="Y188" i="4"/>
  <c r="Z188" i="4"/>
  <c r="AA188" i="4"/>
  <c r="AB188" i="4"/>
  <c r="W9" i="4"/>
  <c r="X9" i="4"/>
  <c r="Y9" i="4"/>
  <c r="Z9" i="4"/>
  <c r="AA9" i="4"/>
  <c r="AB9" i="4"/>
  <c r="AD29" i="4"/>
  <c r="AE29" i="4"/>
  <c r="P30" i="4"/>
  <c r="Q30" i="4"/>
  <c r="S30" i="4"/>
  <c r="U30" i="4"/>
  <c r="V30" i="4"/>
  <c r="W38" i="4"/>
  <c r="X38" i="4"/>
  <c r="Y38" i="4"/>
  <c r="Z38" i="4"/>
  <c r="AA38" i="4"/>
  <c r="AB38" i="4"/>
  <c r="W181" i="4"/>
  <c r="X181" i="4"/>
  <c r="Y181" i="4"/>
  <c r="Z181" i="4"/>
  <c r="AA181" i="4"/>
  <c r="AB181" i="4"/>
  <c r="W109" i="4"/>
  <c r="X109" i="4"/>
  <c r="Y109" i="4"/>
  <c r="Z109" i="4"/>
  <c r="AA109" i="4"/>
  <c r="AB109" i="4"/>
  <c r="AD30" i="4"/>
  <c r="AE30" i="4"/>
  <c r="P31" i="4"/>
  <c r="Q31" i="4"/>
  <c r="S31" i="4"/>
  <c r="U31" i="4"/>
  <c r="V31" i="4"/>
  <c r="W149" i="4"/>
  <c r="X149" i="4"/>
  <c r="Y149" i="4"/>
  <c r="Z149" i="4"/>
  <c r="AA149" i="4"/>
  <c r="AB149" i="4"/>
  <c r="W163" i="4"/>
  <c r="X163" i="4"/>
  <c r="Y163" i="4"/>
  <c r="Z163" i="4"/>
  <c r="AA163" i="4"/>
  <c r="AB163" i="4"/>
  <c r="W25" i="4"/>
  <c r="X25" i="4"/>
  <c r="Y25" i="4"/>
  <c r="Z25" i="4"/>
  <c r="AA25" i="4"/>
  <c r="AB25" i="4"/>
  <c r="W150" i="4"/>
  <c r="X150" i="4"/>
  <c r="Y150" i="4"/>
  <c r="Z150" i="4"/>
  <c r="AA150" i="4"/>
  <c r="AB150" i="4"/>
  <c r="AD31" i="4"/>
  <c r="AE31" i="4"/>
  <c r="P32" i="4"/>
  <c r="Q32" i="4"/>
  <c r="S32" i="4"/>
  <c r="U32" i="4"/>
  <c r="V32" i="4"/>
  <c r="W12" i="4"/>
  <c r="X12" i="4"/>
  <c r="Y12" i="4"/>
  <c r="Z12" i="4"/>
  <c r="AA12" i="4"/>
  <c r="AB12" i="4"/>
  <c r="W110" i="4"/>
  <c r="X110" i="4"/>
  <c r="Y110" i="4"/>
  <c r="Z110" i="4"/>
  <c r="AA110" i="4"/>
  <c r="AB110" i="4"/>
  <c r="AD32" i="4"/>
  <c r="AE32" i="4"/>
  <c r="P33" i="4"/>
  <c r="Q33" i="4"/>
  <c r="S33" i="4"/>
  <c r="U33" i="4"/>
  <c r="V33" i="4"/>
  <c r="W116" i="4"/>
  <c r="X116" i="4"/>
  <c r="Y116" i="4"/>
  <c r="Z116" i="4"/>
  <c r="AA116" i="4"/>
  <c r="AB116" i="4"/>
  <c r="W61" i="4"/>
  <c r="X61" i="4"/>
  <c r="Y61" i="4"/>
  <c r="Z61" i="4"/>
  <c r="AA61" i="4"/>
  <c r="AB61" i="4"/>
  <c r="W86" i="4"/>
  <c r="X86" i="4"/>
  <c r="Y86" i="4"/>
  <c r="Z86" i="4"/>
  <c r="AA86" i="4"/>
  <c r="AB86" i="4"/>
  <c r="AD33" i="4"/>
  <c r="AE33" i="4"/>
  <c r="P34" i="4"/>
  <c r="Q34" i="4"/>
  <c r="S34" i="4"/>
  <c r="U34" i="4"/>
  <c r="V34" i="4"/>
  <c r="W10" i="4"/>
  <c r="X10" i="4"/>
  <c r="Y10" i="4"/>
  <c r="Z10" i="4"/>
  <c r="AA10" i="4"/>
  <c r="AB10" i="4"/>
  <c r="W13" i="4"/>
  <c r="X13" i="4"/>
  <c r="Y13" i="4"/>
  <c r="Z13" i="4"/>
  <c r="AA13" i="4"/>
  <c r="AB13" i="4"/>
  <c r="AD34" i="4"/>
  <c r="AE34" i="4"/>
  <c r="P35" i="4"/>
  <c r="Q35" i="4"/>
  <c r="S35" i="4"/>
  <c r="U35" i="4"/>
  <c r="V35" i="4"/>
  <c r="W67" i="4"/>
  <c r="X67" i="4"/>
  <c r="Y67" i="4"/>
  <c r="Z67" i="4"/>
  <c r="AA67" i="4"/>
  <c r="AB67" i="4"/>
  <c r="AD35" i="4"/>
  <c r="AE35" i="4"/>
  <c r="P36" i="4"/>
  <c r="Q36" i="4"/>
  <c r="S36" i="4"/>
  <c r="U36" i="4"/>
  <c r="V36" i="4"/>
  <c r="W44" i="4"/>
  <c r="X44" i="4"/>
  <c r="Y44" i="4"/>
  <c r="Z44" i="4"/>
  <c r="AA44" i="4"/>
  <c r="AB44" i="4"/>
  <c r="W190" i="4"/>
  <c r="X190" i="4"/>
  <c r="Y190" i="4"/>
  <c r="Z190" i="4"/>
  <c r="AA190" i="4"/>
  <c r="AD36" i="4"/>
  <c r="AE36" i="4"/>
  <c r="P37" i="4"/>
  <c r="Q37" i="4"/>
  <c r="S37" i="4"/>
  <c r="U37" i="4"/>
  <c r="V37" i="4"/>
  <c r="W173" i="4"/>
  <c r="X173" i="4"/>
  <c r="Y173" i="4"/>
  <c r="Z173" i="4"/>
  <c r="AA173" i="4"/>
  <c r="AB173" i="4"/>
  <c r="AD37" i="4"/>
  <c r="AE37" i="4"/>
  <c r="P38" i="4"/>
  <c r="Q38" i="4"/>
  <c r="S38" i="4"/>
  <c r="U38" i="4"/>
  <c r="V38" i="4"/>
  <c r="W135" i="4"/>
  <c r="X135" i="4"/>
  <c r="Y135" i="4"/>
  <c r="Z135" i="4"/>
  <c r="AA135" i="4"/>
  <c r="AB135" i="4"/>
  <c r="W198" i="4"/>
  <c r="X198" i="4"/>
  <c r="Y198" i="4"/>
  <c r="Z198" i="4"/>
  <c r="AA198" i="4"/>
  <c r="AB198" i="4"/>
  <c r="W194" i="4"/>
  <c r="X194" i="4"/>
  <c r="Y194" i="4"/>
  <c r="Z194" i="4"/>
  <c r="AA194" i="4"/>
  <c r="AB194" i="4"/>
  <c r="AD38" i="4"/>
  <c r="AE38" i="4"/>
  <c r="P39" i="4"/>
  <c r="Q39" i="4"/>
  <c r="S39" i="4"/>
  <c r="U39" i="4"/>
  <c r="V39" i="4"/>
  <c r="W118" i="4"/>
  <c r="X118" i="4"/>
  <c r="Y118" i="4"/>
  <c r="Z118" i="4"/>
  <c r="AA118" i="4"/>
  <c r="AB118" i="4"/>
  <c r="W46" i="4"/>
  <c r="X46" i="4"/>
  <c r="Y46" i="4"/>
  <c r="Z46" i="4"/>
  <c r="AA46" i="4"/>
  <c r="AB46" i="4"/>
  <c r="W84" i="4"/>
  <c r="X84" i="4"/>
  <c r="Y84" i="4"/>
  <c r="Z84" i="4"/>
  <c r="AA84" i="4"/>
  <c r="AB84" i="4"/>
  <c r="AD39" i="4"/>
  <c r="AE39" i="4"/>
  <c r="P40" i="4"/>
  <c r="Q40" i="4"/>
  <c r="S40" i="4"/>
  <c r="U40" i="4"/>
  <c r="V40" i="4"/>
  <c r="W101" i="4"/>
  <c r="X101" i="4"/>
  <c r="Y101" i="4"/>
  <c r="Z101" i="4"/>
  <c r="AA101" i="4"/>
  <c r="AB101" i="4"/>
  <c r="W48" i="4"/>
  <c r="X48" i="4"/>
  <c r="Y48" i="4"/>
  <c r="Z48" i="4"/>
  <c r="AA48" i="4"/>
  <c r="AB48" i="4"/>
  <c r="AD40" i="4"/>
  <c r="AE40" i="4"/>
  <c r="P41" i="4"/>
  <c r="Q41" i="4"/>
  <c r="S41" i="4"/>
  <c r="U41" i="4"/>
  <c r="V41" i="4"/>
  <c r="W191" i="4"/>
  <c r="X191" i="4"/>
  <c r="Y191" i="4"/>
  <c r="Z191" i="4"/>
  <c r="AA191" i="4"/>
  <c r="AB191" i="4"/>
  <c r="W113" i="4"/>
  <c r="X113" i="4"/>
  <c r="Y113" i="4"/>
  <c r="Z113" i="4"/>
  <c r="AA113" i="4"/>
  <c r="AB113" i="4"/>
  <c r="AD41" i="4"/>
  <c r="AE41" i="4"/>
  <c r="P42" i="4"/>
  <c r="Q42" i="4"/>
  <c r="S42" i="4"/>
  <c r="U42" i="4"/>
  <c r="V42" i="4"/>
  <c r="W69" i="4"/>
  <c r="X69" i="4"/>
  <c r="Y69" i="4"/>
  <c r="Z69" i="4"/>
  <c r="AA69" i="4"/>
  <c r="AB69" i="4"/>
  <c r="W53" i="4"/>
  <c r="X53" i="4"/>
  <c r="Y53" i="4"/>
  <c r="Z53" i="4"/>
  <c r="AA53" i="4"/>
  <c r="AB53" i="4"/>
  <c r="AD42" i="4"/>
  <c r="AE42" i="4"/>
  <c r="P43" i="4"/>
  <c r="Q43" i="4"/>
  <c r="S43" i="4"/>
  <c r="U43" i="4"/>
  <c r="V43" i="4"/>
  <c r="W95" i="4"/>
  <c r="X95" i="4"/>
  <c r="Y95" i="4"/>
  <c r="Z95" i="4"/>
  <c r="AA95" i="4"/>
  <c r="AB95" i="4"/>
  <c r="AD43" i="4"/>
  <c r="AE43" i="4"/>
  <c r="P44" i="4"/>
  <c r="Q44" i="4"/>
  <c r="S44" i="4"/>
  <c r="U44" i="4"/>
  <c r="V44" i="4"/>
  <c r="AD44" i="4"/>
  <c r="AE44" i="4"/>
  <c r="P45" i="4"/>
  <c r="Q45" i="4"/>
  <c r="S45" i="4"/>
  <c r="U45" i="4"/>
  <c r="V45" i="4"/>
  <c r="W42" i="4"/>
  <c r="X42" i="4"/>
  <c r="Y42" i="4"/>
  <c r="Z42" i="4"/>
  <c r="AA42" i="4"/>
  <c r="AB42" i="4"/>
  <c r="W72" i="4"/>
  <c r="X72" i="4"/>
  <c r="Y72" i="4"/>
  <c r="Z72" i="4"/>
  <c r="AA72" i="4"/>
  <c r="AB72" i="4"/>
  <c r="W158" i="4"/>
  <c r="X158" i="4"/>
  <c r="Y158" i="4"/>
  <c r="Z158" i="4"/>
  <c r="AA158" i="4"/>
  <c r="AB158" i="4"/>
  <c r="AD45" i="4"/>
  <c r="AE45" i="4"/>
  <c r="P46" i="4"/>
  <c r="Q46" i="4"/>
  <c r="S46" i="4"/>
  <c r="U46" i="4"/>
  <c r="V46" i="4"/>
  <c r="W111" i="4"/>
  <c r="X111" i="4"/>
  <c r="Y111" i="4"/>
  <c r="Z111" i="4"/>
  <c r="AA111" i="4"/>
  <c r="AB111" i="4"/>
  <c r="W93" i="4"/>
  <c r="X93" i="4"/>
  <c r="Y93" i="4"/>
  <c r="Z93" i="4"/>
  <c r="AA93" i="4"/>
  <c r="AB93" i="4"/>
  <c r="W78" i="4"/>
  <c r="X78" i="4"/>
  <c r="Y78" i="4"/>
  <c r="Z78" i="4"/>
  <c r="AA78" i="4"/>
  <c r="AB78" i="4"/>
  <c r="AD46" i="4"/>
  <c r="AE46" i="4"/>
  <c r="P47" i="4"/>
  <c r="Q47" i="4"/>
  <c r="S47" i="4"/>
  <c r="U47" i="4"/>
  <c r="V47" i="4"/>
  <c r="W186" i="4"/>
  <c r="X186" i="4"/>
  <c r="Y186" i="4"/>
  <c r="Z186" i="4"/>
  <c r="AA186" i="4"/>
  <c r="AB186" i="4"/>
  <c r="W141" i="4"/>
  <c r="X141" i="4"/>
  <c r="Y141" i="4"/>
  <c r="Z141" i="4"/>
  <c r="AA141" i="4"/>
  <c r="AB141" i="4"/>
  <c r="W57" i="4"/>
  <c r="X57" i="4"/>
  <c r="Y57" i="4"/>
  <c r="Z57" i="4"/>
  <c r="AA57" i="4"/>
  <c r="AB57" i="4"/>
  <c r="AD47" i="4"/>
  <c r="AE47" i="4"/>
  <c r="P48" i="4"/>
  <c r="Q48" i="4"/>
  <c r="S48" i="4"/>
  <c r="U48" i="4"/>
  <c r="V48" i="4"/>
  <c r="W45" i="4"/>
  <c r="X45" i="4"/>
  <c r="Y45" i="4"/>
  <c r="Z45" i="4"/>
  <c r="AA45" i="4"/>
  <c r="AB45" i="4"/>
  <c r="W40" i="4"/>
  <c r="X40" i="4"/>
  <c r="Y40" i="4"/>
  <c r="Z40" i="4"/>
  <c r="AA40" i="4"/>
  <c r="AB40" i="4"/>
  <c r="AD48" i="4"/>
  <c r="AE48" i="4"/>
  <c r="P49" i="4"/>
  <c r="Q49" i="4"/>
  <c r="S49" i="4"/>
  <c r="U49" i="4"/>
  <c r="V49" i="4"/>
  <c r="W60" i="4"/>
  <c r="X60" i="4"/>
  <c r="Y60" i="4"/>
  <c r="Z60" i="4"/>
  <c r="AA60" i="4"/>
  <c r="AB60" i="4"/>
  <c r="W160" i="4"/>
  <c r="X160" i="4"/>
  <c r="Y160" i="4"/>
  <c r="Z160" i="4"/>
  <c r="AA160" i="4"/>
  <c r="AB160" i="4"/>
  <c r="W142" i="4"/>
  <c r="X142" i="4"/>
  <c r="Y142" i="4"/>
  <c r="Z142" i="4"/>
  <c r="AA142" i="4"/>
  <c r="AB142" i="4"/>
  <c r="AD49" i="4"/>
  <c r="AE49" i="4"/>
  <c r="P50" i="4"/>
  <c r="Q50" i="4"/>
  <c r="S50" i="4"/>
  <c r="U50" i="4"/>
  <c r="V50" i="4"/>
  <c r="W137" i="4"/>
  <c r="X137" i="4"/>
  <c r="Y137" i="4"/>
  <c r="Z137" i="4"/>
  <c r="AA137" i="4"/>
  <c r="AB137" i="4"/>
  <c r="W50" i="4"/>
  <c r="X50" i="4"/>
  <c r="Y50" i="4"/>
  <c r="Z50" i="4"/>
  <c r="AA50" i="4"/>
  <c r="AB50" i="4"/>
  <c r="AD50" i="4"/>
  <c r="AE50" i="4"/>
  <c r="P51" i="4"/>
  <c r="Q51" i="4"/>
  <c r="S51" i="4"/>
  <c r="U51" i="4"/>
  <c r="V51" i="4"/>
  <c r="W184" i="4"/>
  <c r="X184" i="4"/>
  <c r="Y184" i="4"/>
  <c r="Z184" i="4"/>
  <c r="AA184" i="4"/>
  <c r="AB184" i="4"/>
  <c r="W156" i="4"/>
  <c r="X156" i="4"/>
  <c r="Y156" i="4"/>
  <c r="Z156" i="4"/>
  <c r="AA156" i="4"/>
  <c r="AB156" i="4"/>
  <c r="AD51" i="4"/>
  <c r="AE51" i="4"/>
  <c r="P52" i="4"/>
  <c r="Q52" i="4"/>
  <c r="S52" i="4"/>
  <c r="U52" i="4"/>
  <c r="V52" i="4"/>
  <c r="W81" i="4"/>
  <c r="X81" i="4"/>
  <c r="Y81" i="4"/>
  <c r="Z81" i="4"/>
  <c r="AA81" i="4"/>
  <c r="AB81" i="4"/>
  <c r="AD52" i="4"/>
  <c r="AE52" i="4"/>
  <c r="P53" i="4"/>
  <c r="Q53" i="4"/>
  <c r="S53" i="4"/>
  <c r="U53" i="4"/>
  <c r="V53" i="4"/>
  <c r="W55" i="4"/>
  <c r="X55" i="4"/>
  <c r="Y55" i="4"/>
  <c r="Z55" i="4"/>
  <c r="AA55" i="4"/>
  <c r="AB55" i="4"/>
  <c r="AD53" i="4"/>
  <c r="AE53" i="4"/>
  <c r="P54" i="4"/>
  <c r="Q54" i="4"/>
  <c r="S54" i="4"/>
  <c r="U54" i="4"/>
  <c r="V54" i="4"/>
  <c r="W196" i="4"/>
  <c r="X196" i="4"/>
  <c r="Y196" i="4"/>
  <c r="Z196" i="4"/>
  <c r="AA196" i="4"/>
  <c r="AB196" i="4"/>
  <c r="AD54" i="4"/>
  <c r="AE54" i="4"/>
  <c r="P55" i="4"/>
  <c r="Q55" i="4"/>
  <c r="S55" i="4"/>
  <c r="U55" i="4"/>
  <c r="V55" i="4"/>
  <c r="W128" i="4"/>
  <c r="X128" i="4"/>
  <c r="Y128" i="4"/>
  <c r="Z128" i="4"/>
  <c r="AA128" i="4"/>
  <c r="AB128" i="4"/>
  <c r="AD55" i="4"/>
  <c r="AE55" i="4"/>
  <c r="P56" i="4"/>
  <c r="Q56" i="4"/>
  <c r="S56" i="4"/>
  <c r="U56" i="4"/>
  <c r="V56" i="4"/>
  <c r="AD56" i="4"/>
  <c r="AE56" i="4"/>
  <c r="P57" i="4"/>
  <c r="Q57" i="4"/>
  <c r="S57" i="4"/>
  <c r="U57" i="4"/>
  <c r="V57" i="4"/>
  <c r="W17" i="4"/>
  <c r="X17" i="4"/>
  <c r="Y17" i="4"/>
  <c r="Z17" i="4"/>
  <c r="AA17" i="4"/>
  <c r="AB17" i="4"/>
  <c r="W180" i="4"/>
  <c r="X180" i="4"/>
  <c r="Y180" i="4"/>
  <c r="Z180" i="4"/>
  <c r="AA180" i="4"/>
  <c r="AB180" i="4"/>
  <c r="W172" i="4"/>
  <c r="X172" i="4"/>
  <c r="Y172" i="4"/>
  <c r="Z172" i="4"/>
  <c r="AA172" i="4"/>
  <c r="AB172" i="4"/>
  <c r="W185" i="4"/>
  <c r="X185" i="4"/>
  <c r="Y185" i="4"/>
  <c r="Z185" i="4"/>
  <c r="AA185" i="4"/>
  <c r="AB185" i="4"/>
  <c r="AD57" i="4"/>
  <c r="AE57" i="4"/>
  <c r="P58" i="4"/>
  <c r="Q58" i="4"/>
  <c r="S58" i="4"/>
  <c r="U58" i="4"/>
  <c r="V58" i="4"/>
  <c r="AD58" i="4"/>
  <c r="AE58" i="4"/>
  <c r="P59" i="4"/>
  <c r="Q59" i="4"/>
  <c r="S59" i="4"/>
  <c r="U59" i="4"/>
  <c r="V59" i="4"/>
  <c r="AD59" i="4"/>
  <c r="AE59" i="4"/>
  <c r="P60" i="4"/>
  <c r="Q60" i="4"/>
  <c r="S60" i="4"/>
  <c r="U60" i="4"/>
  <c r="V60" i="4"/>
  <c r="W94" i="4"/>
  <c r="X94" i="4"/>
  <c r="Y94" i="4"/>
  <c r="Z94" i="4"/>
  <c r="AA94" i="4"/>
  <c r="AB94" i="4"/>
  <c r="W108" i="4"/>
  <c r="X108" i="4"/>
  <c r="Y108" i="4"/>
  <c r="Z108" i="4"/>
  <c r="AA108" i="4"/>
  <c r="AB108" i="4"/>
  <c r="AD60" i="4"/>
  <c r="AE60" i="4"/>
  <c r="P61" i="4"/>
  <c r="Q61" i="4"/>
  <c r="S61" i="4"/>
  <c r="U61" i="4"/>
  <c r="V61" i="4"/>
  <c r="W136" i="4"/>
  <c r="X136" i="4"/>
  <c r="Y136" i="4"/>
  <c r="Z136" i="4"/>
  <c r="AA136" i="4"/>
  <c r="AB136" i="4"/>
  <c r="W8" i="4"/>
  <c r="X8" i="4"/>
  <c r="Y8" i="4"/>
  <c r="Z8" i="4"/>
  <c r="AA8" i="4"/>
  <c r="AB8" i="4"/>
  <c r="W174" i="4"/>
  <c r="X174" i="4"/>
  <c r="Y174" i="4"/>
  <c r="Z174" i="4"/>
  <c r="AA174" i="4"/>
  <c r="AB174" i="4"/>
  <c r="AD61" i="4"/>
  <c r="AE61" i="4"/>
  <c r="P62" i="4"/>
  <c r="Q62" i="4"/>
  <c r="S62" i="4"/>
  <c r="U62" i="4"/>
  <c r="V62" i="4"/>
  <c r="W122" i="4"/>
  <c r="X122" i="4"/>
  <c r="Y122" i="4"/>
  <c r="Z122" i="4"/>
  <c r="AA122" i="4"/>
  <c r="AB122" i="4"/>
  <c r="AD62" i="4"/>
  <c r="AE62" i="4"/>
  <c r="P63" i="4"/>
  <c r="Q63" i="4"/>
  <c r="S63" i="4"/>
  <c r="U63" i="4"/>
  <c r="V63" i="4"/>
  <c r="AD63" i="4"/>
  <c r="AE63" i="4"/>
  <c r="P64" i="4"/>
  <c r="Q64" i="4"/>
  <c r="S64" i="4"/>
  <c r="U64" i="4"/>
  <c r="V64" i="4"/>
  <c r="W134" i="4"/>
  <c r="X134" i="4"/>
  <c r="Y134" i="4"/>
  <c r="Z134" i="4"/>
  <c r="AA134" i="4"/>
  <c r="AB134" i="4"/>
  <c r="AD64" i="4"/>
  <c r="AE64" i="4"/>
  <c r="P65" i="4"/>
  <c r="Q65" i="4"/>
  <c r="S65" i="4"/>
  <c r="U65" i="4"/>
  <c r="V65" i="4"/>
  <c r="AD65" i="4"/>
  <c r="AE65" i="4"/>
  <c r="P66" i="4"/>
  <c r="Q66" i="4"/>
  <c r="S66" i="4"/>
  <c r="U66" i="4"/>
  <c r="V66" i="4"/>
  <c r="AD66" i="4"/>
  <c r="AE66" i="4"/>
  <c r="P67" i="4"/>
  <c r="Q67" i="4"/>
  <c r="S67" i="4"/>
  <c r="U67" i="4"/>
  <c r="V67" i="4"/>
  <c r="W107" i="4"/>
  <c r="X107" i="4"/>
  <c r="Y107" i="4"/>
  <c r="Z107" i="4"/>
  <c r="AA107" i="4"/>
  <c r="AB107" i="4"/>
  <c r="AD67" i="4"/>
  <c r="AE67" i="4"/>
  <c r="P68" i="4"/>
  <c r="Q68" i="4"/>
  <c r="S68" i="4"/>
  <c r="U68" i="4"/>
  <c r="V68" i="4"/>
  <c r="W27" i="4"/>
  <c r="X27" i="4"/>
  <c r="Y27" i="4"/>
  <c r="Z27" i="4"/>
  <c r="AA27" i="4"/>
  <c r="AB27" i="4"/>
  <c r="AD68" i="4"/>
  <c r="AE68" i="4"/>
  <c r="P69" i="4"/>
  <c r="Q69" i="4"/>
  <c r="S69" i="4"/>
  <c r="U69" i="4"/>
  <c r="V69" i="4"/>
  <c r="AD69" i="4"/>
  <c r="AE69" i="4"/>
  <c r="P70" i="4"/>
  <c r="Q70" i="4"/>
  <c r="S70" i="4"/>
  <c r="U70" i="4"/>
  <c r="V70" i="4"/>
  <c r="W51" i="4"/>
  <c r="X51" i="4"/>
  <c r="Y51" i="4"/>
  <c r="Z51" i="4"/>
  <c r="AA51" i="4"/>
  <c r="AB51" i="4"/>
  <c r="AD70" i="4"/>
  <c r="AE70" i="4"/>
  <c r="P71" i="4"/>
  <c r="Q71" i="4"/>
  <c r="S71" i="4"/>
  <c r="U71" i="4"/>
  <c r="V71" i="4"/>
  <c r="AD71" i="4"/>
  <c r="AE71" i="4"/>
  <c r="P72" i="4"/>
  <c r="Q72" i="4"/>
  <c r="S72" i="4"/>
  <c r="U72" i="4"/>
  <c r="V72" i="4"/>
  <c r="AD72" i="4"/>
  <c r="AE72" i="4"/>
  <c r="P73" i="4"/>
  <c r="Q73" i="4"/>
  <c r="S73" i="4"/>
  <c r="U73" i="4"/>
  <c r="V73" i="4"/>
  <c r="AD73" i="4"/>
  <c r="AE73" i="4"/>
  <c r="P74" i="4"/>
  <c r="Q74" i="4"/>
  <c r="S74" i="4"/>
  <c r="U74" i="4"/>
  <c r="V74" i="4"/>
  <c r="W5" i="4"/>
  <c r="X5" i="4"/>
  <c r="Y5" i="4"/>
  <c r="Z5" i="4"/>
  <c r="AA5" i="4"/>
  <c r="AB5" i="4"/>
  <c r="W62" i="4"/>
  <c r="X62" i="4"/>
  <c r="Y62" i="4"/>
  <c r="Z62" i="4"/>
  <c r="AA62" i="4"/>
  <c r="AB62" i="4"/>
  <c r="AD74" i="4"/>
  <c r="AE74" i="4"/>
  <c r="P75" i="4"/>
  <c r="Q75" i="4"/>
  <c r="S75" i="4"/>
  <c r="U75" i="4"/>
  <c r="V75" i="4"/>
  <c r="W147" i="4"/>
  <c r="X147" i="4"/>
  <c r="Y147" i="4"/>
  <c r="Z147" i="4"/>
  <c r="AA147" i="4"/>
  <c r="AB147" i="4"/>
  <c r="W43" i="4"/>
  <c r="X43" i="4"/>
  <c r="Y43" i="4"/>
  <c r="Z43" i="4"/>
  <c r="AA43" i="4"/>
  <c r="AB43" i="4"/>
  <c r="W65" i="4"/>
  <c r="X65" i="4"/>
  <c r="Y65" i="4"/>
  <c r="Z65" i="4"/>
  <c r="AA65" i="4"/>
  <c r="AB65" i="4"/>
  <c r="AD75" i="4"/>
  <c r="AE75" i="4"/>
  <c r="P76" i="4"/>
  <c r="Q76" i="4"/>
  <c r="S76" i="4"/>
  <c r="U76" i="4"/>
  <c r="V76" i="4"/>
  <c r="AD76" i="4"/>
  <c r="AE76" i="4"/>
  <c r="P77" i="4"/>
  <c r="Q77" i="4"/>
  <c r="S77" i="4"/>
  <c r="U77" i="4"/>
  <c r="V77" i="4"/>
  <c r="AD77" i="4"/>
  <c r="AE77" i="4"/>
  <c r="P78" i="4"/>
  <c r="Q78" i="4"/>
  <c r="S78" i="4"/>
  <c r="U78" i="4"/>
  <c r="V78" i="4"/>
  <c r="W178" i="4"/>
  <c r="X178" i="4"/>
  <c r="Y178" i="4"/>
  <c r="Z178" i="4"/>
  <c r="AA178" i="4"/>
  <c r="AB178" i="4"/>
  <c r="W130" i="4"/>
  <c r="X130" i="4"/>
  <c r="Y130" i="4"/>
  <c r="Z130" i="4"/>
  <c r="AA130" i="4"/>
  <c r="AB130" i="4"/>
  <c r="AD78" i="4"/>
  <c r="AE78" i="4"/>
  <c r="P79" i="4"/>
  <c r="Q79" i="4"/>
  <c r="S79" i="4"/>
  <c r="U79" i="4"/>
  <c r="V79" i="4"/>
  <c r="W132" i="4"/>
  <c r="X132" i="4"/>
  <c r="Y132" i="4"/>
  <c r="Z132" i="4"/>
  <c r="AA132" i="4"/>
  <c r="AB132" i="4"/>
  <c r="AD79" i="4"/>
  <c r="AE79" i="4"/>
  <c r="P80" i="4"/>
  <c r="Q80" i="4"/>
  <c r="S80" i="4"/>
  <c r="U80" i="4"/>
  <c r="V80" i="4"/>
  <c r="AD80" i="4"/>
  <c r="AE80" i="4"/>
  <c r="P81" i="4"/>
  <c r="Q81" i="4"/>
  <c r="S81" i="4"/>
  <c r="U81" i="4"/>
  <c r="V81" i="4"/>
  <c r="W114" i="4"/>
  <c r="X114" i="4"/>
  <c r="Y114" i="4"/>
  <c r="Z114" i="4"/>
  <c r="AA114" i="4"/>
  <c r="AB114" i="4"/>
  <c r="AD81" i="4"/>
  <c r="AE81" i="4"/>
  <c r="P82" i="4"/>
  <c r="Q82" i="4"/>
  <c r="S82" i="4"/>
  <c r="U82" i="4"/>
  <c r="V82" i="4"/>
  <c r="AD82" i="4"/>
  <c r="AE82" i="4"/>
  <c r="P83" i="4"/>
  <c r="Q83" i="4"/>
  <c r="S83" i="4"/>
  <c r="U83" i="4"/>
  <c r="V83" i="4"/>
  <c r="AD83" i="4"/>
  <c r="AE83" i="4"/>
  <c r="P84" i="4"/>
  <c r="Q84" i="4"/>
  <c r="S84" i="4"/>
  <c r="U84" i="4"/>
  <c r="V84" i="4"/>
  <c r="W148" i="4"/>
  <c r="X148" i="4"/>
  <c r="Y148" i="4"/>
  <c r="Z148" i="4"/>
  <c r="AA148" i="4"/>
  <c r="AB148" i="4"/>
  <c r="W54" i="4"/>
  <c r="X54" i="4"/>
  <c r="Y54" i="4"/>
  <c r="Z54" i="4"/>
  <c r="AA54" i="4"/>
  <c r="AB54" i="4"/>
  <c r="AD84" i="4"/>
  <c r="AE84" i="4"/>
  <c r="P85" i="4"/>
  <c r="Q85" i="4"/>
  <c r="S85" i="4"/>
  <c r="U85" i="4"/>
  <c r="V85" i="4"/>
  <c r="AD85" i="4"/>
  <c r="AE85" i="4"/>
  <c r="P86" i="4"/>
  <c r="Q86" i="4"/>
  <c r="S86" i="4"/>
  <c r="U86" i="4"/>
  <c r="V86" i="4"/>
  <c r="W22" i="4"/>
  <c r="X22" i="4"/>
  <c r="Y22" i="4"/>
  <c r="Z22" i="4"/>
  <c r="AA22" i="4"/>
  <c r="AB22" i="4"/>
  <c r="AD86" i="4"/>
  <c r="AE86" i="4"/>
  <c r="P87" i="4"/>
  <c r="Q87" i="4"/>
  <c r="S87" i="4"/>
  <c r="U87" i="4"/>
  <c r="V87" i="4"/>
  <c r="AD87" i="4"/>
  <c r="AE87" i="4"/>
  <c r="P88" i="4"/>
  <c r="Q88" i="4"/>
  <c r="S88" i="4"/>
  <c r="U88" i="4"/>
  <c r="V88" i="4"/>
  <c r="AD88" i="4"/>
  <c r="AE88" i="4"/>
  <c r="P89" i="4"/>
  <c r="Q89" i="4"/>
  <c r="S89" i="4"/>
  <c r="U89" i="4"/>
  <c r="V89" i="4"/>
  <c r="AD89" i="4"/>
  <c r="AE89" i="4"/>
  <c r="P90" i="4"/>
  <c r="Q90" i="4"/>
  <c r="S90" i="4"/>
  <c r="U90" i="4"/>
  <c r="V90" i="4"/>
  <c r="AD90" i="4"/>
  <c r="AE90" i="4"/>
  <c r="P91" i="4"/>
  <c r="Q91" i="4"/>
  <c r="S91" i="4"/>
  <c r="U91" i="4"/>
  <c r="V91" i="4"/>
  <c r="AD91" i="4"/>
  <c r="AE91" i="4"/>
  <c r="P92" i="4"/>
  <c r="Q92" i="4"/>
  <c r="S92" i="4"/>
  <c r="U92" i="4"/>
  <c r="V92" i="4"/>
  <c r="W199" i="4"/>
  <c r="X199" i="4"/>
  <c r="Y199" i="4"/>
  <c r="Z199" i="4"/>
  <c r="AA199" i="4"/>
  <c r="AB199" i="4"/>
  <c r="AD92" i="4"/>
  <c r="AE92" i="4"/>
  <c r="P93" i="4"/>
  <c r="Q93" i="4"/>
  <c r="S93" i="4"/>
  <c r="U93" i="4"/>
  <c r="V93" i="4"/>
  <c r="W7" i="4"/>
  <c r="X7" i="4"/>
  <c r="Y7" i="4"/>
  <c r="Z7" i="4"/>
  <c r="AA7" i="4"/>
  <c r="AB7" i="4"/>
  <c r="AD93" i="4"/>
  <c r="AE93" i="4"/>
  <c r="P94" i="4"/>
  <c r="Q94" i="4"/>
  <c r="S94" i="4"/>
  <c r="U94" i="4"/>
  <c r="V94" i="4"/>
  <c r="AD94" i="4"/>
  <c r="AE94" i="4"/>
  <c r="P95" i="4"/>
  <c r="Q95" i="4"/>
  <c r="S95" i="4"/>
  <c r="U95" i="4"/>
  <c r="V95" i="4"/>
  <c r="W23" i="4"/>
  <c r="X23" i="4"/>
  <c r="Y23" i="4"/>
  <c r="Z23" i="4"/>
  <c r="AA23" i="4"/>
  <c r="AB23" i="4"/>
  <c r="AD95" i="4"/>
  <c r="AE95" i="4"/>
  <c r="P96" i="4"/>
  <c r="Q96" i="4"/>
  <c r="S96" i="4"/>
  <c r="U96" i="4"/>
  <c r="V96" i="4"/>
  <c r="AD96" i="4"/>
  <c r="AE96" i="4"/>
  <c r="P97" i="4"/>
  <c r="Q97" i="4"/>
  <c r="S97" i="4"/>
  <c r="U97" i="4"/>
  <c r="V97" i="4"/>
  <c r="W138" i="4"/>
  <c r="X138" i="4"/>
  <c r="Y138" i="4"/>
  <c r="Z138" i="4"/>
  <c r="AA138" i="4"/>
  <c r="AB138" i="4"/>
  <c r="AD97" i="4"/>
  <c r="AE97" i="4"/>
  <c r="P98" i="4"/>
  <c r="Q98" i="4"/>
  <c r="S98" i="4"/>
  <c r="U98" i="4"/>
  <c r="V98" i="4"/>
  <c r="AD98" i="4"/>
  <c r="AE98" i="4"/>
  <c r="P99" i="4"/>
  <c r="Q99" i="4"/>
  <c r="S99" i="4"/>
  <c r="U99" i="4"/>
  <c r="V99" i="4"/>
  <c r="AD99" i="4"/>
  <c r="AE99" i="4"/>
  <c r="P100" i="4"/>
  <c r="Q100" i="4"/>
  <c r="S100" i="4"/>
  <c r="U100" i="4"/>
  <c r="V100" i="4"/>
  <c r="AD100" i="4"/>
  <c r="AE100" i="4"/>
  <c r="P101" i="4"/>
  <c r="Q101" i="4"/>
  <c r="S101" i="4"/>
  <c r="U101" i="4"/>
  <c r="V101" i="4"/>
  <c r="W112" i="4"/>
  <c r="X112" i="4"/>
  <c r="Y112" i="4"/>
  <c r="Z112" i="4"/>
  <c r="AA112" i="4"/>
  <c r="AB112" i="4"/>
  <c r="AD101" i="4"/>
  <c r="AE101" i="4"/>
  <c r="P102" i="4"/>
  <c r="Q102" i="4"/>
  <c r="S102" i="4"/>
  <c r="U102" i="4"/>
  <c r="V102" i="4"/>
  <c r="W4" i="4"/>
  <c r="X4" i="4"/>
  <c r="Y4" i="4"/>
  <c r="Z4" i="4"/>
  <c r="AA4" i="4"/>
  <c r="AB4" i="4"/>
  <c r="AD102" i="4"/>
  <c r="AE102" i="4"/>
  <c r="P103" i="4"/>
  <c r="Q103" i="4"/>
  <c r="S103" i="4"/>
  <c r="U103" i="4"/>
  <c r="V103" i="4"/>
  <c r="AD103" i="4"/>
  <c r="AE103" i="4"/>
  <c r="P104" i="4"/>
  <c r="Q104" i="4"/>
  <c r="S104" i="4"/>
  <c r="U104" i="4"/>
  <c r="V104" i="4"/>
  <c r="AD104" i="4"/>
  <c r="AE104" i="4"/>
  <c r="P105" i="4"/>
  <c r="Q105" i="4"/>
  <c r="S105" i="4"/>
  <c r="U105" i="4"/>
  <c r="V105" i="4"/>
  <c r="W159" i="4"/>
  <c r="X159" i="4"/>
  <c r="Y159" i="4"/>
  <c r="Z159" i="4"/>
  <c r="AA159" i="4"/>
  <c r="AB159" i="4"/>
  <c r="AD105" i="4"/>
  <c r="AE105" i="4"/>
  <c r="P106" i="4"/>
  <c r="Q106" i="4"/>
  <c r="S106" i="4"/>
  <c r="U106" i="4"/>
  <c r="V106" i="4"/>
  <c r="AD106" i="4"/>
  <c r="AE106" i="4"/>
  <c r="P107" i="4"/>
  <c r="Q107" i="4"/>
  <c r="S107" i="4"/>
  <c r="U107" i="4"/>
  <c r="V107" i="4"/>
  <c r="AD107" i="4"/>
  <c r="AE107" i="4"/>
  <c r="P108" i="4"/>
  <c r="Q108" i="4"/>
  <c r="S108" i="4"/>
  <c r="U108" i="4"/>
  <c r="V108" i="4"/>
  <c r="W11" i="4"/>
  <c r="X11" i="4"/>
  <c r="Y11" i="4"/>
  <c r="Z11" i="4"/>
  <c r="AA11" i="4"/>
  <c r="AB11" i="4"/>
  <c r="W193" i="4"/>
  <c r="X193" i="4"/>
  <c r="Y193" i="4"/>
  <c r="Z193" i="4"/>
  <c r="AA193" i="4"/>
  <c r="AB193" i="4"/>
  <c r="AD108" i="4"/>
  <c r="AE108" i="4"/>
  <c r="P109" i="4"/>
  <c r="Q109" i="4"/>
  <c r="S109" i="4"/>
  <c r="U109" i="4"/>
  <c r="V109" i="4"/>
  <c r="AD109" i="4"/>
  <c r="AE109" i="4"/>
  <c r="P110" i="4"/>
  <c r="Q110" i="4"/>
  <c r="S110" i="4"/>
  <c r="U110" i="4"/>
  <c r="V110" i="4"/>
  <c r="AD110" i="4"/>
  <c r="AE110" i="4"/>
  <c r="P111" i="4"/>
  <c r="Q111" i="4"/>
  <c r="S111" i="4"/>
  <c r="U111" i="4"/>
  <c r="V111" i="4"/>
  <c r="AD111" i="4"/>
  <c r="AE111" i="4"/>
  <c r="P112" i="4"/>
  <c r="Q112" i="4"/>
  <c r="S112" i="4"/>
  <c r="U112" i="4"/>
  <c r="V112" i="4"/>
  <c r="AD112" i="4"/>
  <c r="AE112" i="4"/>
  <c r="P113" i="4"/>
  <c r="Q113" i="4"/>
  <c r="S113" i="4"/>
  <c r="U113" i="4"/>
  <c r="V113" i="4"/>
  <c r="AD113" i="4"/>
  <c r="AE113" i="4"/>
  <c r="P114" i="4"/>
  <c r="Q114" i="4"/>
  <c r="S114" i="4"/>
  <c r="U114" i="4"/>
  <c r="V114" i="4"/>
  <c r="AD114" i="4"/>
  <c r="AE114" i="4"/>
  <c r="P115" i="4"/>
  <c r="Q115" i="4"/>
  <c r="S115" i="4"/>
  <c r="U115" i="4"/>
  <c r="V115" i="4"/>
  <c r="W16" i="4"/>
  <c r="X16" i="4"/>
  <c r="Y16" i="4"/>
  <c r="Z16" i="4"/>
  <c r="AA16" i="4"/>
  <c r="AB16" i="4"/>
  <c r="AD115" i="4"/>
  <c r="AE115" i="4"/>
  <c r="P116" i="4"/>
  <c r="Q116" i="4"/>
  <c r="S116" i="4"/>
  <c r="U116" i="4"/>
  <c r="V116" i="4"/>
  <c r="AD116" i="4"/>
  <c r="AE116" i="4"/>
  <c r="P117" i="4"/>
  <c r="Q117" i="4"/>
  <c r="S117" i="4"/>
  <c r="U117" i="4"/>
  <c r="V117" i="4"/>
  <c r="AD117" i="4"/>
  <c r="AE117" i="4"/>
  <c r="P118" i="4"/>
  <c r="Q118" i="4"/>
  <c r="S118" i="4"/>
  <c r="U118" i="4"/>
  <c r="V118" i="4"/>
  <c r="AD118" i="4"/>
  <c r="AE118" i="4"/>
  <c r="P119" i="4"/>
  <c r="Q119" i="4"/>
  <c r="S119" i="4"/>
  <c r="U119" i="4"/>
  <c r="V119" i="4"/>
  <c r="W83" i="4"/>
  <c r="X83" i="4"/>
  <c r="Y83" i="4"/>
  <c r="Z83" i="4"/>
  <c r="AA83" i="4"/>
  <c r="AB83" i="4"/>
  <c r="W119" i="4"/>
  <c r="X119" i="4"/>
  <c r="Y119" i="4"/>
  <c r="Z119" i="4"/>
  <c r="AA119" i="4"/>
  <c r="AB119" i="4"/>
  <c r="AD119" i="4"/>
  <c r="AE119" i="4"/>
  <c r="P120" i="4"/>
  <c r="Q120" i="4"/>
  <c r="S120" i="4"/>
  <c r="U120" i="4"/>
  <c r="V120" i="4"/>
  <c r="AD120" i="4"/>
  <c r="AE120" i="4"/>
  <c r="P121" i="4"/>
  <c r="Q121" i="4"/>
  <c r="S121" i="4"/>
  <c r="U121" i="4"/>
  <c r="V121" i="4"/>
  <c r="AD121" i="4"/>
  <c r="AE121" i="4"/>
  <c r="P122" i="4"/>
  <c r="Q122" i="4"/>
  <c r="S122" i="4"/>
  <c r="U122" i="4"/>
  <c r="V122" i="4"/>
  <c r="AD122" i="4"/>
  <c r="AE122" i="4"/>
  <c r="P123" i="4"/>
  <c r="Q123" i="4"/>
  <c r="S123" i="4"/>
  <c r="U123" i="4"/>
  <c r="V123" i="4"/>
  <c r="AD123" i="4"/>
  <c r="AE123" i="4"/>
  <c r="P124" i="4"/>
  <c r="Q124" i="4"/>
  <c r="S124" i="4"/>
  <c r="U124" i="4"/>
  <c r="V124" i="4"/>
  <c r="AD124" i="4"/>
  <c r="AE124" i="4"/>
  <c r="P125" i="4"/>
  <c r="Q125" i="4"/>
  <c r="S125" i="4"/>
  <c r="U125" i="4"/>
  <c r="V125" i="4"/>
  <c r="AD125" i="4"/>
  <c r="AE125" i="4"/>
  <c r="P126" i="4"/>
  <c r="Q126" i="4"/>
  <c r="S126" i="4"/>
  <c r="U126" i="4"/>
  <c r="V126" i="4"/>
  <c r="AD126" i="4"/>
  <c r="AE126" i="4"/>
  <c r="P127" i="4"/>
  <c r="Q127" i="4"/>
  <c r="S127" i="4"/>
  <c r="U127" i="4"/>
  <c r="V127" i="4"/>
  <c r="AD127" i="4"/>
  <c r="AE127" i="4"/>
  <c r="P128" i="4"/>
  <c r="Q128" i="4"/>
  <c r="S128" i="4"/>
  <c r="U128" i="4"/>
  <c r="V128" i="4"/>
  <c r="AD128" i="4"/>
  <c r="AE128" i="4"/>
  <c r="P129" i="4"/>
  <c r="Q129" i="4"/>
  <c r="S129" i="4"/>
  <c r="U129" i="4"/>
  <c r="V129" i="4"/>
  <c r="AD129" i="4"/>
  <c r="AE129" i="4"/>
  <c r="P130" i="4"/>
  <c r="Q130" i="4"/>
  <c r="S130" i="4"/>
  <c r="U130" i="4"/>
  <c r="V130" i="4"/>
  <c r="AD130" i="4"/>
  <c r="AE130" i="4"/>
  <c r="P131" i="4"/>
  <c r="Q131" i="4"/>
  <c r="S131" i="4"/>
  <c r="U131" i="4"/>
  <c r="V131" i="4"/>
  <c r="AD131" i="4"/>
  <c r="AE131" i="4"/>
  <c r="P132" i="4"/>
  <c r="Q132" i="4"/>
  <c r="S132" i="4"/>
  <c r="U132" i="4"/>
  <c r="V132" i="4"/>
  <c r="AD132" i="4"/>
  <c r="AE132" i="4"/>
  <c r="P133" i="4"/>
  <c r="Q133" i="4"/>
  <c r="S133" i="4"/>
  <c r="U133" i="4"/>
  <c r="V133" i="4"/>
  <c r="AD133" i="4"/>
  <c r="AE133" i="4"/>
  <c r="P134" i="4"/>
  <c r="Q134" i="4"/>
  <c r="S134" i="4"/>
  <c r="U134" i="4"/>
  <c r="V134" i="4"/>
  <c r="AD134" i="4"/>
  <c r="AE134" i="4"/>
  <c r="P135" i="4"/>
  <c r="Q135" i="4"/>
  <c r="S135" i="4"/>
  <c r="U135" i="4"/>
  <c r="V135" i="4"/>
  <c r="AD135" i="4"/>
  <c r="AE135" i="4"/>
  <c r="P136" i="4"/>
  <c r="Q136" i="4"/>
  <c r="S136" i="4"/>
  <c r="U136" i="4"/>
  <c r="V136" i="4"/>
  <c r="AD136" i="4"/>
  <c r="AE136" i="4"/>
  <c r="P137" i="4"/>
  <c r="Q137" i="4"/>
  <c r="S137" i="4"/>
  <c r="U137" i="4"/>
  <c r="V137" i="4"/>
  <c r="AD137" i="4"/>
  <c r="AE137" i="4"/>
  <c r="P138" i="4"/>
  <c r="Q138" i="4"/>
  <c r="S138" i="4"/>
  <c r="U138" i="4"/>
  <c r="V138" i="4"/>
  <c r="AD138" i="4"/>
  <c r="AE138" i="4"/>
  <c r="P139" i="4"/>
  <c r="Q139" i="4"/>
  <c r="S139" i="4"/>
  <c r="U139" i="4"/>
  <c r="V139" i="4"/>
  <c r="AD139" i="4"/>
  <c r="AE139" i="4"/>
  <c r="P140" i="4"/>
  <c r="Q140" i="4"/>
  <c r="S140" i="4"/>
  <c r="U140" i="4"/>
  <c r="V140" i="4"/>
  <c r="AD140" i="4"/>
  <c r="AE140" i="4"/>
  <c r="P141" i="4"/>
  <c r="Q141" i="4"/>
  <c r="S141" i="4"/>
  <c r="U141" i="4"/>
  <c r="V141" i="4"/>
  <c r="AD141" i="4"/>
  <c r="AE141" i="4"/>
  <c r="P142" i="4"/>
  <c r="Q142" i="4"/>
  <c r="S142" i="4"/>
  <c r="U142" i="4"/>
  <c r="V142" i="4"/>
  <c r="AD142" i="4"/>
  <c r="AE142" i="4"/>
  <c r="P143" i="4"/>
  <c r="Q143" i="4"/>
  <c r="S143" i="4"/>
  <c r="U143" i="4"/>
  <c r="V143" i="4"/>
  <c r="AD143" i="4"/>
  <c r="AE143" i="4"/>
  <c r="P144" i="4"/>
  <c r="Q144" i="4"/>
  <c r="S144" i="4"/>
  <c r="U144" i="4"/>
  <c r="V144" i="4"/>
  <c r="AD144" i="4"/>
  <c r="AE144" i="4"/>
  <c r="P145" i="4"/>
  <c r="Q145" i="4"/>
  <c r="S145" i="4"/>
  <c r="U145" i="4"/>
  <c r="V145" i="4"/>
  <c r="AD145" i="4"/>
  <c r="AE145" i="4"/>
  <c r="P146" i="4"/>
  <c r="Q146" i="4"/>
  <c r="S146" i="4"/>
  <c r="U146" i="4"/>
  <c r="V146" i="4"/>
  <c r="AD146" i="4"/>
  <c r="AE146" i="4"/>
  <c r="P147" i="4"/>
  <c r="Q147" i="4"/>
  <c r="S147" i="4"/>
  <c r="U147" i="4"/>
  <c r="V147" i="4"/>
  <c r="AD147" i="4"/>
  <c r="AE147" i="4"/>
  <c r="P148" i="4"/>
  <c r="Q148" i="4"/>
  <c r="S148" i="4"/>
  <c r="U148" i="4"/>
  <c r="V148" i="4"/>
  <c r="AD148" i="4"/>
  <c r="AE148" i="4"/>
  <c r="P149" i="4"/>
  <c r="Q149" i="4"/>
  <c r="S149" i="4"/>
  <c r="U149" i="4"/>
  <c r="V149" i="4"/>
  <c r="AD149" i="4"/>
  <c r="AE149" i="4"/>
  <c r="P150" i="4"/>
  <c r="Q150" i="4"/>
  <c r="S150" i="4"/>
  <c r="U150" i="4"/>
  <c r="V150" i="4"/>
  <c r="AD150" i="4"/>
  <c r="AE150" i="4"/>
  <c r="P151" i="4"/>
  <c r="Q151" i="4"/>
  <c r="S151" i="4"/>
  <c r="U151" i="4"/>
  <c r="V151" i="4"/>
  <c r="AD151" i="4"/>
  <c r="AE151" i="4"/>
  <c r="P152" i="4"/>
  <c r="Q152" i="4"/>
  <c r="S152" i="4"/>
  <c r="U152" i="4"/>
  <c r="V152" i="4"/>
  <c r="AD152" i="4"/>
  <c r="AE152" i="4"/>
  <c r="P153" i="4"/>
  <c r="Q153" i="4"/>
  <c r="S153" i="4"/>
  <c r="U153" i="4"/>
  <c r="V153" i="4"/>
  <c r="AD153" i="4"/>
  <c r="AE153" i="4"/>
  <c r="P154" i="4"/>
  <c r="Q154" i="4"/>
  <c r="S154" i="4"/>
  <c r="U154" i="4"/>
  <c r="V154" i="4"/>
  <c r="AD154" i="4"/>
  <c r="AE154" i="4"/>
  <c r="P155" i="4"/>
  <c r="Q155" i="4"/>
  <c r="S155" i="4"/>
  <c r="U155" i="4"/>
  <c r="V155" i="4"/>
  <c r="AD155" i="4"/>
  <c r="AE155" i="4"/>
  <c r="P156" i="4"/>
  <c r="Q156" i="4"/>
  <c r="S156" i="4"/>
  <c r="U156" i="4"/>
  <c r="V156" i="4"/>
  <c r="AD156" i="4"/>
  <c r="AE156" i="4"/>
  <c r="P157" i="4"/>
  <c r="Q157" i="4"/>
  <c r="S157" i="4"/>
  <c r="U157" i="4"/>
  <c r="V157" i="4"/>
  <c r="AD157" i="4"/>
  <c r="AE157" i="4"/>
  <c r="P158" i="4"/>
  <c r="Q158" i="4"/>
  <c r="S158" i="4"/>
  <c r="U158" i="4"/>
  <c r="V158" i="4"/>
  <c r="AD158" i="4"/>
  <c r="AE158" i="4"/>
  <c r="P159" i="4"/>
  <c r="Q159" i="4"/>
  <c r="S159" i="4"/>
  <c r="U159" i="4"/>
  <c r="V159" i="4"/>
  <c r="AD159" i="4"/>
  <c r="AE159" i="4"/>
  <c r="P160" i="4"/>
  <c r="Q160" i="4"/>
  <c r="S160" i="4"/>
  <c r="U160" i="4"/>
  <c r="V160" i="4"/>
  <c r="AD160" i="4"/>
  <c r="AE160" i="4"/>
  <c r="P161" i="4"/>
  <c r="Q161" i="4"/>
  <c r="S161" i="4"/>
  <c r="U161" i="4"/>
  <c r="V161" i="4"/>
  <c r="AD161" i="4"/>
  <c r="AE161" i="4"/>
  <c r="P162" i="4"/>
  <c r="Q162" i="4"/>
  <c r="S162" i="4"/>
  <c r="U162" i="4"/>
  <c r="V162" i="4"/>
  <c r="AD162" i="4"/>
  <c r="AE162" i="4"/>
  <c r="P163" i="4"/>
  <c r="Q163" i="4"/>
  <c r="S163" i="4"/>
  <c r="U163" i="4"/>
  <c r="V163" i="4"/>
  <c r="AD163" i="4"/>
  <c r="AE163" i="4"/>
  <c r="P164" i="4"/>
  <c r="Q164" i="4"/>
  <c r="S164" i="4"/>
  <c r="U164" i="4"/>
  <c r="V164" i="4"/>
  <c r="AD164" i="4"/>
  <c r="AE164" i="4"/>
  <c r="P165" i="4"/>
  <c r="Q165" i="4"/>
  <c r="S165" i="4"/>
  <c r="U165" i="4"/>
  <c r="V165" i="4"/>
  <c r="AD165" i="4"/>
  <c r="AE165" i="4"/>
  <c r="P166" i="4"/>
  <c r="Q166" i="4"/>
  <c r="S166" i="4"/>
  <c r="U166" i="4"/>
  <c r="V166" i="4"/>
  <c r="AD166" i="4"/>
  <c r="AE166" i="4"/>
  <c r="P167" i="4"/>
  <c r="Q167" i="4"/>
  <c r="S167" i="4"/>
  <c r="U167" i="4"/>
  <c r="V167" i="4"/>
  <c r="AD167" i="4"/>
  <c r="AE167" i="4"/>
  <c r="P168" i="4"/>
  <c r="Q168" i="4"/>
  <c r="S168" i="4"/>
  <c r="U168" i="4"/>
  <c r="V168" i="4"/>
  <c r="AD168" i="4"/>
  <c r="AE168" i="4"/>
  <c r="P169" i="4"/>
  <c r="Q169" i="4"/>
  <c r="S169" i="4"/>
  <c r="U169" i="4"/>
  <c r="V169" i="4"/>
  <c r="AD169" i="4"/>
  <c r="AE169" i="4"/>
  <c r="P170" i="4"/>
  <c r="Q170" i="4"/>
  <c r="S170" i="4"/>
  <c r="U170" i="4"/>
  <c r="V170" i="4"/>
  <c r="AD170" i="4"/>
  <c r="AE170" i="4"/>
  <c r="P171" i="4"/>
  <c r="Q171" i="4"/>
  <c r="S171" i="4"/>
  <c r="U171" i="4"/>
  <c r="V171" i="4"/>
  <c r="AD171" i="4"/>
  <c r="AE171" i="4"/>
  <c r="P172" i="4"/>
  <c r="Q172" i="4"/>
  <c r="S172" i="4"/>
  <c r="U172" i="4"/>
  <c r="V172" i="4"/>
  <c r="AD172" i="4"/>
  <c r="AE172" i="4"/>
  <c r="P173" i="4"/>
  <c r="Q173" i="4"/>
  <c r="S173" i="4"/>
  <c r="U173" i="4"/>
  <c r="V173" i="4"/>
  <c r="AD173" i="4"/>
  <c r="AE173" i="4"/>
  <c r="P174" i="4"/>
  <c r="Q174" i="4"/>
  <c r="S174" i="4"/>
  <c r="U174" i="4"/>
  <c r="V174" i="4"/>
  <c r="AD174" i="4"/>
  <c r="AE174" i="4"/>
  <c r="P175" i="4"/>
  <c r="Q175" i="4"/>
  <c r="S175" i="4"/>
  <c r="U175" i="4"/>
  <c r="V175" i="4"/>
  <c r="AD175" i="4"/>
  <c r="AE175" i="4"/>
  <c r="P176" i="4"/>
  <c r="Q176" i="4"/>
  <c r="S176" i="4"/>
  <c r="U176" i="4"/>
  <c r="V176" i="4"/>
  <c r="AD176" i="4"/>
  <c r="AE176" i="4"/>
  <c r="P177" i="4"/>
  <c r="Q177" i="4"/>
  <c r="S177" i="4"/>
  <c r="U177" i="4"/>
  <c r="V177" i="4"/>
  <c r="AD177" i="4"/>
  <c r="AE177" i="4"/>
  <c r="P178" i="4"/>
  <c r="Q178" i="4"/>
  <c r="S178" i="4"/>
  <c r="U178" i="4"/>
  <c r="V178" i="4"/>
  <c r="AD178" i="4"/>
  <c r="AE178" i="4"/>
  <c r="P179" i="4"/>
  <c r="Q179" i="4"/>
  <c r="S179" i="4"/>
  <c r="U179" i="4"/>
  <c r="V179" i="4"/>
  <c r="AD179" i="4"/>
  <c r="AE179" i="4"/>
  <c r="P180" i="4"/>
  <c r="Q180" i="4"/>
  <c r="S180" i="4"/>
  <c r="U180" i="4"/>
  <c r="V180" i="4"/>
  <c r="AD180" i="4"/>
  <c r="AE180" i="4"/>
  <c r="P181" i="4"/>
  <c r="Q181" i="4"/>
  <c r="S181" i="4"/>
  <c r="U181" i="4"/>
  <c r="V181" i="4"/>
  <c r="AD181" i="4"/>
  <c r="AE181" i="4"/>
  <c r="P182" i="4"/>
  <c r="Q182" i="4"/>
  <c r="S182" i="4"/>
  <c r="U182" i="4"/>
  <c r="V182" i="4"/>
  <c r="AD182" i="4"/>
  <c r="AE182" i="4"/>
  <c r="P183" i="4"/>
  <c r="Q183" i="4"/>
  <c r="S183" i="4"/>
  <c r="U183" i="4"/>
  <c r="V183" i="4"/>
  <c r="AD183" i="4"/>
  <c r="AE183" i="4"/>
  <c r="P184" i="4"/>
  <c r="Q184" i="4"/>
  <c r="S184" i="4"/>
  <c r="U184" i="4"/>
  <c r="V184" i="4"/>
  <c r="AD184" i="4"/>
  <c r="AE184" i="4"/>
  <c r="P185" i="4"/>
  <c r="Q185" i="4"/>
  <c r="S185" i="4"/>
  <c r="U185" i="4"/>
  <c r="V185" i="4"/>
  <c r="AD185" i="4"/>
  <c r="AE185" i="4"/>
  <c r="P186" i="4"/>
  <c r="Q186" i="4"/>
  <c r="S186" i="4"/>
  <c r="U186" i="4"/>
  <c r="V186" i="4"/>
  <c r="AD186" i="4"/>
  <c r="AE186" i="4"/>
  <c r="P187" i="4"/>
  <c r="Q187" i="4"/>
  <c r="S187" i="4"/>
  <c r="U187" i="4"/>
  <c r="V187" i="4"/>
  <c r="AD187" i="4"/>
  <c r="AE187" i="4"/>
  <c r="P188" i="4"/>
  <c r="Q188" i="4"/>
  <c r="S188" i="4"/>
  <c r="U188" i="4"/>
  <c r="V188" i="4"/>
  <c r="AD188" i="4"/>
  <c r="AE188" i="4"/>
  <c r="P189" i="4"/>
  <c r="Q189" i="4"/>
  <c r="S189" i="4"/>
  <c r="U189" i="4"/>
  <c r="V189" i="4"/>
  <c r="AD189" i="4"/>
  <c r="AE189" i="4"/>
  <c r="P190" i="4"/>
  <c r="Q190" i="4"/>
  <c r="S190" i="4"/>
  <c r="U190" i="4"/>
  <c r="V190" i="4"/>
  <c r="AD190" i="4"/>
  <c r="AE190" i="4"/>
  <c r="P191" i="4"/>
  <c r="Q191" i="4"/>
  <c r="S191" i="4"/>
  <c r="U191" i="4"/>
  <c r="V191" i="4"/>
  <c r="AD191" i="4"/>
  <c r="AE191" i="4"/>
  <c r="P192" i="4"/>
  <c r="Q192" i="4"/>
  <c r="S192" i="4"/>
  <c r="U192" i="4"/>
  <c r="V192" i="4"/>
  <c r="AD192" i="4"/>
  <c r="AE192" i="4"/>
  <c r="P193" i="4"/>
  <c r="Q193" i="4"/>
  <c r="S193" i="4"/>
  <c r="U193" i="4"/>
  <c r="V193" i="4"/>
  <c r="AD193" i="4"/>
  <c r="AE193" i="4"/>
  <c r="P194" i="4"/>
  <c r="Q194" i="4"/>
  <c r="S194" i="4"/>
  <c r="U194" i="4"/>
  <c r="V194" i="4"/>
  <c r="AD194" i="4"/>
  <c r="AE194" i="4"/>
  <c r="P195" i="4"/>
  <c r="Q195" i="4"/>
  <c r="S195" i="4"/>
  <c r="U195" i="4"/>
  <c r="V195" i="4"/>
  <c r="AD195" i="4"/>
  <c r="AE195" i="4"/>
  <c r="P196" i="4"/>
  <c r="Q196" i="4"/>
  <c r="S196" i="4"/>
  <c r="U196" i="4"/>
  <c r="V196" i="4"/>
  <c r="AD196" i="4"/>
  <c r="AE196" i="4"/>
  <c r="P197" i="4"/>
  <c r="Q197" i="4"/>
  <c r="S197" i="4"/>
  <c r="U197" i="4"/>
  <c r="V197" i="4"/>
  <c r="AD197" i="4"/>
  <c r="AE197" i="4"/>
  <c r="P198" i="4"/>
  <c r="Q198" i="4"/>
  <c r="S198" i="4"/>
  <c r="U198" i="4"/>
  <c r="V198" i="4"/>
  <c r="AD198" i="4"/>
  <c r="AE198" i="4"/>
  <c r="P199" i="4"/>
  <c r="Q199" i="4"/>
  <c r="S199" i="4"/>
  <c r="U199" i="4"/>
  <c r="V199" i="4"/>
  <c r="AD199" i="4"/>
  <c r="AE199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3" i="4"/>
  <c r="P20" i="2"/>
  <c r="O20" i="2"/>
  <c r="N20" i="2"/>
  <c r="M20" i="2"/>
  <c r="L20" i="2"/>
  <c r="K20" i="2"/>
  <c r="J20" i="2"/>
  <c r="I20" i="2"/>
  <c r="H20" i="2"/>
  <c r="P19" i="2"/>
  <c r="O19" i="2"/>
  <c r="N19" i="2"/>
  <c r="M19" i="2"/>
  <c r="L19" i="2"/>
  <c r="K19" i="2"/>
  <c r="J19" i="2"/>
  <c r="I19" i="2"/>
  <c r="H19" i="2"/>
  <c r="G20" i="2"/>
  <c r="G19" i="2"/>
  <c r="P18" i="2"/>
  <c r="O18" i="2"/>
  <c r="N18" i="2"/>
  <c r="M18" i="2"/>
  <c r="L18" i="2"/>
  <c r="K18" i="2"/>
  <c r="J18" i="2"/>
  <c r="I18" i="2"/>
  <c r="H18" i="2"/>
  <c r="G18" i="2"/>
  <c r="P16" i="2"/>
  <c r="O16" i="2"/>
  <c r="N16" i="2"/>
  <c r="M16" i="2"/>
  <c r="L16" i="2"/>
  <c r="K16" i="2"/>
  <c r="J16" i="2"/>
  <c r="I16" i="2"/>
  <c r="H16" i="2"/>
  <c r="G16" i="2"/>
  <c r="P14" i="2"/>
  <c r="O14" i="2"/>
  <c r="N14" i="2"/>
  <c r="M14" i="2"/>
  <c r="L14" i="2"/>
  <c r="K14" i="2"/>
  <c r="J14" i="2"/>
  <c r="I14" i="2"/>
  <c r="H14" i="2"/>
  <c r="G14" i="2"/>
  <c r="P13" i="2"/>
  <c r="O13" i="2"/>
  <c r="N13" i="2"/>
  <c r="M13" i="2"/>
  <c r="L13" i="2"/>
  <c r="K13" i="2"/>
  <c r="J13" i="2"/>
  <c r="I13" i="2"/>
  <c r="H13" i="2"/>
  <c r="G13" i="2"/>
  <c r="P12" i="2"/>
  <c r="O12" i="2"/>
  <c r="N12" i="2"/>
  <c r="M12" i="2"/>
  <c r="L12" i="2"/>
  <c r="K12" i="2"/>
  <c r="J12" i="2"/>
  <c r="I12" i="2"/>
  <c r="H12" i="2"/>
  <c r="G12" i="2"/>
  <c r="P7" i="2"/>
  <c r="O7" i="2"/>
  <c r="N7" i="2"/>
  <c r="M7" i="2"/>
  <c r="L7" i="2"/>
  <c r="K7" i="2"/>
  <c r="J7" i="2"/>
  <c r="I7" i="2"/>
  <c r="H7" i="2"/>
  <c r="G7" i="2"/>
  <c r="P6" i="2"/>
  <c r="O6" i="2"/>
  <c r="N6" i="2"/>
  <c r="M6" i="2"/>
  <c r="L6" i="2"/>
  <c r="K6" i="2"/>
  <c r="J6" i="2"/>
  <c r="I6" i="2"/>
  <c r="H6" i="2"/>
  <c r="G6" i="2"/>
  <c r="P4" i="2"/>
  <c r="O4" i="2"/>
  <c r="N4" i="2"/>
  <c r="M4" i="2"/>
  <c r="L4" i="2"/>
  <c r="K4" i="2"/>
  <c r="J4" i="2"/>
  <c r="I4" i="2"/>
  <c r="H4" i="2"/>
  <c r="G4" i="2"/>
  <c r="C202" i="3"/>
  <c r="D202" i="3"/>
  <c r="E202" i="3"/>
  <c r="F202" i="3"/>
  <c r="G202" i="3"/>
  <c r="H202" i="3"/>
  <c r="I202" i="3"/>
  <c r="J202" i="3"/>
  <c r="K202" i="3"/>
  <c r="L202" i="3"/>
  <c r="M202" i="3"/>
  <c r="N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B204" i="3"/>
  <c r="B203" i="3"/>
  <c r="B202" i="3"/>
  <c r="H238" i="1"/>
  <c r="H352" i="1"/>
  <c r="H280" i="1"/>
  <c r="H3" i="1"/>
  <c r="H6" i="1"/>
  <c r="H5" i="1"/>
  <c r="H8" i="1"/>
  <c r="H7" i="1"/>
  <c r="H9" i="1"/>
  <c r="H10" i="1"/>
  <c r="H11" i="1"/>
  <c r="H12" i="1"/>
  <c r="H177" i="1"/>
  <c r="H13" i="1"/>
  <c r="H14" i="1"/>
  <c r="H15" i="1"/>
  <c r="H16" i="1"/>
  <c r="H19" i="1"/>
  <c r="H71" i="1"/>
  <c r="H20" i="1"/>
  <c r="H21" i="1"/>
  <c r="H22" i="1"/>
  <c r="H24" i="1"/>
  <c r="H23" i="1"/>
  <c r="H26" i="1"/>
  <c r="H25" i="1"/>
  <c r="H28" i="1"/>
  <c r="H27" i="1"/>
  <c r="H29" i="1"/>
  <c r="H30" i="1"/>
  <c r="H31" i="1"/>
  <c r="H33" i="1"/>
  <c r="H32" i="1"/>
  <c r="H34" i="1"/>
  <c r="H35" i="1"/>
  <c r="H36" i="1"/>
  <c r="H37" i="1"/>
  <c r="H38" i="1"/>
  <c r="H39" i="1"/>
  <c r="H40" i="1"/>
  <c r="H41" i="1"/>
  <c r="H293" i="1"/>
  <c r="H42" i="1"/>
  <c r="H44" i="1"/>
  <c r="H45" i="1"/>
  <c r="H46" i="1"/>
  <c r="H47" i="1"/>
  <c r="H48" i="1"/>
  <c r="H49" i="1"/>
  <c r="H50" i="1"/>
  <c r="H51" i="1"/>
  <c r="H53" i="1"/>
  <c r="H52" i="1"/>
  <c r="H54" i="1"/>
  <c r="H55" i="1"/>
  <c r="H56" i="1"/>
  <c r="H57" i="1"/>
  <c r="H292" i="1"/>
  <c r="H355" i="1"/>
  <c r="H58" i="1"/>
  <c r="H59" i="1"/>
  <c r="H60" i="1"/>
  <c r="H63" i="1"/>
  <c r="H64" i="1"/>
  <c r="H65" i="1"/>
  <c r="H67" i="1"/>
  <c r="H66" i="1"/>
  <c r="H69" i="1"/>
  <c r="H356" i="1"/>
  <c r="H70" i="1"/>
  <c r="H72" i="1"/>
  <c r="H73" i="1"/>
  <c r="H74" i="1"/>
  <c r="H75" i="1"/>
  <c r="H17" i="1"/>
  <c r="H76" i="1"/>
  <c r="H77" i="1"/>
  <c r="H78" i="1"/>
  <c r="H79" i="1"/>
  <c r="H80" i="1"/>
  <c r="H81" i="1"/>
  <c r="H83" i="1"/>
  <c r="H82" i="1"/>
  <c r="H85" i="1"/>
  <c r="H84" i="1"/>
  <c r="H86" i="1"/>
  <c r="H87" i="1"/>
  <c r="H61" i="1"/>
  <c r="H89" i="1"/>
  <c r="H90" i="1"/>
  <c r="H98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91" i="1"/>
  <c r="H178" i="1"/>
  <c r="H120" i="1"/>
  <c r="H121" i="1"/>
  <c r="H122" i="1"/>
  <c r="H125" i="1"/>
  <c r="H124" i="1"/>
  <c r="H126" i="1"/>
  <c r="H127" i="1"/>
  <c r="H129" i="1"/>
  <c r="H128" i="1"/>
  <c r="H130" i="1"/>
  <c r="H131" i="1"/>
  <c r="H132" i="1"/>
  <c r="H133" i="1"/>
  <c r="H135" i="1"/>
  <c r="H134" i="1"/>
  <c r="H68" i="1"/>
  <c r="H136" i="1"/>
  <c r="H139" i="1"/>
  <c r="H138" i="1"/>
  <c r="H140" i="1"/>
  <c r="H62" i="1"/>
  <c r="H141" i="1"/>
  <c r="H144" i="1"/>
  <c r="H143" i="1"/>
  <c r="H145" i="1"/>
  <c r="H146" i="1"/>
  <c r="H148" i="1"/>
  <c r="H147" i="1"/>
  <c r="H149" i="1"/>
  <c r="H150" i="1"/>
  <c r="H235" i="1"/>
  <c r="H152" i="1"/>
  <c r="H153" i="1"/>
  <c r="H154" i="1"/>
  <c r="H155" i="1"/>
  <c r="H156" i="1"/>
  <c r="H157" i="1"/>
  <c r="H158" i="1"/>
  <c r="H159" i="1"/>
  <c r="H160" i="1"/>
  <c r="H162" i="1"/>
  <c r="H161" i="1"/>
  <c r="H163" i="1"/>
  <c r="H165" i="1"/>
  <c r="H164" i="1"/>
  <c r="H166" i="1"/>
  <c r="H167" i="1"/>
  <c r="H168" i="1"/>
  <c r="H169" i="1"/>
  <c r="H170" i="1"/>
  <c r="H171" i="1"/>
  <c r="H172" i="1"/>
  <c r="H173" i="1"/>
  <c r="H174" i="1"/>
  <c r="H176" i="1"/>
  <c r="H175" i="1"/>
  <c r="H179" i="1"/>
  <c r="H230" i="1"/>
  <c r="H180" i="1"/>
  <c r="H151" i="1"/>
  <c r="H181" i="1"/>
  <c r="H182" i="1"/>
  <c r="H184" i="1"/>
  <c r="H183" i="1"/>
  <c r="H185" i="1"/>
  <c r="H186" i="1"/>
  <c r="H187" i="1"/>
  <c r="H188" i="1"/>
  <c r="H189" i="1"/>
  <c r="H190" i="1"/>
  <c r="H191" i="1"/>
  <c r="H192" i="1"/>
  <c r="H194" i="1"/>
  <c r="H193" i="1"/>
  <c r="H196" i="1"/>
  <c r="H195" i="1"/>
  <c r="H197" i="1"/>
  <c r="H198" i="1"/>
  <c r="H199" i="1"/>
  <c r="H201" i="1"/>
  <c r="H200" i="1"/>
  <c r="H202" i="1"/>
  <c r="H203" i="1"/>
  <c r="H204" i="1"/>
  <c r="H205" i="1"/>
  <c r="H206" i="1"/>
  <c r="H207" i="1"/>
  <c r="H209" i="1"/>
  <c r="H208" i="1"/>
  <c r="H210" i="1"/>
  <c r="H211" i="1"/>
  <c r="H212" i="1"/>
  <c r="H213" i="1"/>
  <c r="H215" i="1"/>
  <c r="H214" i="1"/>
  <c r="H216" i="1"/>
  <c r="H218" i="1"/>
  <c r="H217" i="1"/>
  <c r="H219" i="1"/>
  <c r="H220" i="1"/>
  <c r="H221" i="1"/>
  <c r="H222" i="1"/>
  <c r="H223" i="1"/>
  <c r="H224" i="1"/>
  <c r="H225" i="1"/>
  <c r="H226" i="1"/>
  <c r="H228" i="1"/>
  <c r="H227" i="1"/>
  <c r="H321" i="1"/>
  <c r="H229" i="1"/>
  <c r="H231" i="1"/>
  <c r="H232" i="1"/>
  <c r="H254" i="1"/>
  <c r="H233" i="1"/>
  <c r="H236" i="1"/>
  <c r="H234" i="1"/>
  <c r="H237" i="1"/>
  <c r="H239" i="1"/>
  <c r="H241" i="1"/>
  <c r="H240" i="1"/>
  <c r="H242" i="1"/>
  <c r="H244" i="1"/>
  <c r="H245" i="1"/>
  <c r="H246" i="1"/>
  <c r="H247" i="1"/>
  <c r="H248" i="1"/>
  <c r="H249" i="1"/>
  <c r="H250" i="1"/>
  <c r="H252" i="1"/>
  <c r="H251" i="1"/>
  <c r="H43" i="1"/>
  <c r="H253" i="1"/>
  <c r="H255" i="1"/>
  <c r="H256" i="1"/>
  <c r="H257" i="1"/>
  <c r="H259" i="1"/>
  <c r="H258" i="1"/>
  <c r="H260" i="1"/>
  <c r="H261" i="1"/>
  <c r="H263" i="1"/>
  <c r="H262" i="1"/>
  <c r="H264" i="1"/>
  <c r="H266" i="1"/>
  <c r="H265" i="1"/>
  <c r="H267" i="1"/>
  <c r="H268" i="1"/>
  <c r="H269" i="1"/>
  <c r="H270" i="1"/>
  <c r="H272" i="1"/>
  <c r="H271" i="1"/>
  <c r="H273" i="1"/>
  <c r="H274" i="1"/>
  <c r="H275" i="1"/>
  <c r="H276" i="1"/>
  <c r="H278" i="1"/>
  <c r="H277" i="1"/>
  <c r="H279" i="1"/>
  <c r="H281" i="1"/>
  <c r="H282" i="1"/>
  <c r="H283" i="1"/>
  <c r="H284" i="1"/>
  <c r="H285" i="1"/>
  <c r="H286" i="1"/>
  <c r="H287" i="1"/>
  <c r="H288" i="1"/>
  <c r="H289" i="1"/>
  <c r="H290" i="1"/>
  <c r="H291" i="1"/>
  <c r="H137" i="1"/>
  <c r="H88" i="1"/>
  <c r="H294" i="1"/>
  <c r="H295" i="1"/>
  <c r="H296" i="1"/>
  <c r="H298" i="1"/>
  <c r="H297" i="1"/>
  <c r="H299" i="1"/>
  <c r="H301" i="1"/>
  <c r="H300" i="1"/>
  <c r="H302" i="1"/>
  <c r="H303" i="1"/>
  <c r="H305" i="1"/>
  <c r="H304" i="1"/>
  <c r="H306" i="1"/>
  <c r="H308" i="1"/>
  <c r="H307" i="1"/>
  <c r="H309" i="1"/>
  <c r="H310" i="1"/>
  <c r="H312" i="1"/>
  <c r="H311" i="1"/>
  <c r="H313" i="1"/>
  <c r="H315" i="1"/>
  <c r="H314" i="1"/>
  <c r="H316" i="1"/>
  <c r="H317" i="1"/>
  <c r="H318" i="1"/>
  <c r="H319" i="1"/>
  <c r="H357" i="1"/>
  <c r="H320" i="1"/>
  <c r="H323" i="1"/>
  <c r="H322" i="1"/>
  <c r="H325" i="1"/>
  <c r="H324" i="1"/>
  <c r="H327" i="1"/>
  <c r="H326" i="1"/>
  <c r="H328" i="1"/>
  <c r="H329" i="1"/>
  <c r="H330" i="1"/>
  <c r="H331" i="1"/>
  <c r="H332" i="1"/>
  <c r="H334" i="1"/>
  <c r="H333" i="1"/>
  <c r="H335" i="1"/>
  <c r="H336" i="1"/>
  <c r="H337" i="1"/>
  <c r="H339" i="1"/>
  <c r="H338" i="1"/>
  <c r="H341" i="1"/>
  <c r="H340" i="1"/>
  <c r="H342" i="1"/>
  <c r="H343" i="1"/>
  <c r="H345" i="1"/>
  <c r="H344" i="1"/>
  <c r="H346" i="1"/>
  <c r="H347" i="1"/>
  <c r="H348" i="1"/>
  <c r="H350" i="1"/>
  <c r="H349" i="1"/>
  <c r="H351" i="1"/>
  <c r="H353" i="1"/>
  <c r="H354" i="1"/>
  <c r="H358" i="1"/>
  <c r="H359" i="1"/>
  <c r="H360" i="1"/>
  <c r="H361" i="1"/>
  <c r="H362" i="1"/>
  <c r="H392" i="1"/>
  <c r="H363" i="1"/>
  <c r="H364" i="1"/>
  <c r="H365" i="1"/>
  <c r="H366" i="1"/>
  <c r="H367" i="1"/>
  <c r="H142" i="1"/>
  <c r="H123" i="1"/>
  <c r="H368" i="1"/>
  <c r="H369" i="1"/>
  <c r="H18" i="1"/>
  <c r="H371" i="1"/>
  <c r="H372" i="1"/>
  <c r="H374" i="1"/>
  <c r="H373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3" i="1"/>
  <c r="H394" i="1"/>
  <c r="H370" i="1"/>
  <c r="H395" i="1"/>
  <c r="H396" i="1"/>
  <c r="H397" i="1"/>
  <c r="H399" i="1"/>
  <c r="H398" i="1"/>
  <c r="H401" i="1"/>
  <c r="H400" i="1"/>
  <c r="H402" i="1"/>
  <c r="H403" i="1"/>
  <c r="H404" i="1"/>
  <c r="H405" i="1"/>
  <c r="H406" i="1"/>
  <c r="H407" i="1"/>
  <c r="H4" i="1"/>
  <c r="H410" i="1"/>
  <c r="H409" i="1"/>
  <c r="H408" i="1"/>
  <c r="E409" i="1"/>
  <c r="I410" i="1"/>
  <c r="I409" i="1"/>
  <c r="I408" i="1"/>
  <c r="G410" i="1"/>
  <c r="G409" i="1"/>
  <c r="G408" i="1"/>
  <c r="F410" i="1"/>
  <c r="F409" i="1"/>
  <c r="F408" i="1"/>
  <c r="E410" i="1"/>
  <c r="E408" i="1"/>
  <c r="C410" i="1"/>
  <c r="C409" i="1"/>
  <c r="C408" i="1"/>
</calcChain>
</file>

<file path=xl/sharedStrings.xml><?xml version="1.0" encoding="utf-8"?>
<sst xmlns="http://schemas.openxmlformats.org/spreadsheetml/2006/main" count="2386" uniqueCount="960">
  <si>
    <t>connection urls</t>
  </si>
  <si>
    <t>Aaron Hockley</t>
  </si>
  <si>
    <t>http://hockleyphoto.com</t>
  </si>
  <si>
    <t>http://dailyphotothing.com</t>
  </si>
  <si>
    <t>Abel James</t>
  </si>
  <si>
    <t>http://fatburningman.com</t>
  </si>
  <si>
    <t>http://donecast.com</t>
  </si>
  <si>
    <t>Abigail Hilton</t>
  </si>
  <si>
    <t>http://abigailhilton.com</t>
  </si>
  <si>
    <t>http://cowrycatchers.com</t>
  </si>
  <si>
    <t>Blog</t>
  </si>
  <si>
    <t>Alison Kramer</t>
  </si>
  <si>
    <t>http://www.AlisonRobin.com</t>
  </si>
  <si>
    <t>http://www.UnPodcast.com</t>
  </si>
  <si>
    <t>Amanda Blain</t>
  </si>
  <si>
    <t>http://www.amandablain.com</t>
  </si>
  <si>
    <t>http://www.girlfriendsocial.com</t>
  </si>
  <si>
    <t>Amanda Brooks</t>
  </si>
  <si>
    <t>http://www.runtothefinish.com</t>
  </si>
  <si>
    <t>Amber J Lawson</t>
  </si>
  <si>
    <t>http://www.comedygivesback.com</t>
  </si>
  <si>
    <t>http://www.story-tech.com</t>
  </si>
  <si>
    <t>Amy Lupold Bair</t>
  </si>
  <si>
    <t>http://resourcefulmommymedia.com</t>
  </si>
  <si>
    <t>http://resourcefulmommy.com</t>
  </si>
  <si>
    <t>Amy Porterfield</t>
  </si>
  <si>
    <t>http://www.amyporterfield.com</t>
  </si>
  <si>
    <t>http://www.fbmarketingprofitlab.com</t>
  </si>
  <si>
    <t>Andrea Vahl</t>
  </si>
  <si>
    <t>http://www.andreavahl.com</t>
  </si>
  <si>
    <t>Andy Ihnatko</t>
  </si>
  <si>
    <t>Angelique Toschi</t>
  </si>
  <si>
    <t>http://www.angeliquetoschi.com</t>
  </si>
  <si>
    <t>Angelo Mandato</t>
  </si>
  <si>
    <t>http://www.rawvoice.com</t>
  </si>
  <si>
    <t>http://angelo.mandato.com</t>
  </si>
  <si>
    <t>Annunziata Gianzero</t>
  </si>
  <si>
    <t>http://annunziata.com</t>
  </si>
  <si>
    <t>http://ivyfilms.com</t>
  </si>
  <si>
    <t>Antonio Centeno</t>
  </si>
  <si>
    <t>http://www.realmenrealstyle.com/</t>
  </si>
  <si>
    <t>April Grant</t>
  </si>
  <si>
    <t>http://www.indieintertube.tv</t>
  </si>
  <si>
    <t>Avi Glijansky</t>
  </si>
  <si>
    <t>http://www.highway9pictures.com</t>
  </si>
  <si>
    <t>Barry Feldman</t>
  </si>
  <si>
    <t>http://feldmancreative.com</t>
  </si>
  <si>
    <t>Betsy Flanagan</t>
  </si>
  <si>
    <t>http://WorkStrengths.com</t>
  </si>
  <si>
    <t>Big Anklevich</t>
  </si>
  <si>
    <t>http://dunesteef.com</t>
  </si>
  <si>
    <t>http://dunesteef.blogspot.com</t>
  </si>
  <si>
    <t>Bill Momary</t>
  </si>
  <si>
    <t>http://ebyline.com</t>
  </si>
  <si>
    <t>http://blog.ebyline.com</t>
  </si>
  <si>
    <t>Bonnie Gillespie</t>
  </si>
  <si>
    <t>http://cricketfeet.com</t>
  </si>
  <si>
    <t>http://bonniegillespie.com</t>
  </si>
  <si>
    <t>Brad Wyman</t>
  </si>
  <si>
    <t>http://www.fundanything.com</t>
  </si>
  <si>
    <t>Brian Rodda</t>
  </si>
  <si>
    <t>http://www.brianroddaconsulting.com</t>
  </si>
  <si>
    <t>http://www.brianrodda.com</t>
  </si>
  <si>
    <t>Brian Selke</t>
  </si>
  <si>
    <t>http://www.advent.com</t>
  </si>
  <si>
    <t>Bryan Kramer</t>
  </si>
  <si>
    <t>http://www.purematter.com</t>
  </si>
  <si>
    <t>http://www.bryankramer.com</t>
  </si>
  <si>
    <t>Bryan Lincoln</t>
  </si>
  <si>
    <t>http://www.lincolnaudio.com</t>
  </si>
  <si>
    <t>C.C. Chapman</t>
  </si>
  <si>
    <t>http://www.cc-chapman.com</t>
  </si>
  <si>
    <t>Caleb Wojcik</t>
  </si>
  <si>
    <t>http://calebwojcik.com</t>
  </si>
  <si>
    <t>Carol Cain</t>
  </si>
  <si>
    <t>http://GirlGoneTravel.com</t>
  </si>
  <si>
    <t>Carter Mason</t>
  </si>
  <si>
    <t>http://www.jts.tv/</t>
  </si>
  <si>
    <t>http://www.jts.tv/blog</t>
  </si>
  <si>
    <t>Chase Reeves</t>
  </si>
  <si>
    <t>http://fizzle.co</t>
  </si>
  <si>
    <t>http://icetothebrim.com</t>
  </si>
  <si>
    <t>Chris Christensen</t>
  </si>
  <si>
    <t>http://AmateurTraveler.com</t>
  </si>
  <si>
    <t>Chris Denson</t>
  </si>
  <si>
    <t>http://www.barnacle.is/</t>
  </si>
  <si>
    <t>http://www.sideshownetwork.com/innovationcrush</t>
  </si>
  <si>
    <t>Chris Ducker</t>
  </si>
  <si>
    <t>http://www.chrisducker.com</t>
  </si>
  <si>
    <t>http://www.virtualstafffinder.com</t>
  </si>
  <si>
    <t>Chris Heuer</t>
  </si>
  <si>
    <t>http://alynd.com/</t>
  </si>
  <si>
    <t>http://workhackers.org/</t>
  </si>
  <si>
    <t>Christine Weatherup</t>
  </si>
  <si>
    <t>http://squaresvilleseries.com/</t>
  </si>
  <si>
    <t>http://christineweatherup.com/</t>
  </si>
  <si>
    <t>Christof Laputka</t>
  </si>
  <si>
    <t>http://www.leviathanchronicles.com</t>
  </si>
  <si>
    <t>The Leviathan Chronicles</t>
  </si>
  <si>
    <t>Podcast</t>
  </si>
  <si>
    <t>Christopher Lester</t>
  </si>
  <si>
    <t>http://www.metamorcity.com</t>
  </si>
  <si>
    <t>Chuck Joiner</t>
  </si>
  <si>
    <t>http://macvoices.com</t>
  </si>
  <si>
    <t>Claude Shires</t>
  </si>
  <si>
    <t>http://www.tubestart.com</t>
  </si>
  <si>
    <t>Clayton Closson</t>
  </si>
  <si>
    <t>http://www.quickenloans.com</t>
  </si>
  <si>
    <t>http://www.quickenloans.com/blog</t>
  </si>
  <si>
    <t>http://clayton.closson</t>
  </si>
  <si>
    <t>Cliff Ravenscraft</t>
  </si>
  <si>
    <t>http://PodcastAnswerMan.com</t>
  </si>
  <si>
    <t>Clintus McGintus</t>
  </si>
  <si>
    <t>http://clintus.tv</t>
  </si>
  <si>
    <t>http://clintusgames.tv</t>
  </si>
  <si>
    <t>Collier Landry</t>
  </si>
  <si>
    <t>http://www.collierlandry.com</t>
  </si>
  <si>
    <t>http://www.vimeo.com/collierlandry</t>
  </si>
  <si>
    <t>Cora Harrington</t>
  </si>
  <si>
    <t>http://thelingerieaddict.com</t>
  </si>
  <si>
    <t>http://youtube.com/thelingerieaddict</t>
  </si>
  <si>
    <t>Cynthia Sanchez</t>
  </si>
  <si>
    <t>http://www.ohsopinteresting.com</t>
  </si>
  <si>
    <t>Damian Pelliccione</t>
  </si>
  <si>
    <t>http://www.BoysInTech.com</t>
  </si>
  <si>
    <t>http://www.WebTVWorkshop.com</t>
  </si>
  <si>
    <t>Damon Berger</t>
  </si>
  <si>
    <t>http://whatstrending.com</t>
  </si>
  <si>
    <t>Dan Miller</t>
  </si>
  <si>
    <t>http://www.48Days.com</t>
  </si>
  <si>
    <t>http://www.48Days.net</t>
  </si>
  <si>
    <t>Daniel J. Lewis</t>
  </si>
  <si>
    <t>http://TheAudacitytoPodcast.com/</t>
  </si>
  <si>
    <t>http://DanielJLewis.net</t>
  </si>
  <si>
    <t>Darlene Hildebrandt</t>
  </si>
  <si>
    <t>http://www.Digital-Photography-School.com</t>
  </si>
  <si>
    <t>http://www.herviewphotography.com</t>
  </si>
  <si>
    <t>Darrell Darnell</t>
  </si>
  <si>
    <t>http://www.goldenspiralmedia.com</t>
  </si>
  <si>
    <t>Dave Delaney</t>
  </si>
  <si>
    <t>http://www.davedelaney.me</t>
  </si>
  <si>
    <t>http://www.new-networking.com</t>
  </si>
  <si>
    <t>Dave Hamilton</t>
  </si>
  <si>
    <t>http://www.macobserver.com/</t>
  </si>
  <si>
    <t>http://www.macgeekgab.com/</t>
  </si>
  <si>
    <t>Dave Swartz</t>
  </si>
  <si>
    <t>http://www.medlmobile.com</t>
  </si>
  <si>
    <t>http://www.hangwith.com/</t>
  </si>
  <si>
    <t>Dave Taylor</t>
  </si>
  <si>
    <t>http://www.askdavetaylor.com/</t>
  </si>
  <si>
    <t>http://www.daveonfilm.com/</t>
  </si>
  <si>
    <t>Dave Zinman</t>
  </si>
  <si>
    <t>http://blog.infolinks.com/</t>
  </si>
  <si>
    <t>David H. Lawrence XVII</t>
  </si>
  <si>
    <t>http://www.vo2gogo.com/</t>
  </si>
  <si>
    <t>David Jackson</t>
  </si>
  <si>
    <t>http://www.schoolofpodcasting.com</t>
  </si>
  <si>
    <t>http://www.davidjackson.org</t>
  </si>
  <si>
    <t>David Risley</t>
  </si>
  <si>
    <t>http://blogmarketingacademy.com</t>
  </si>
  <si>
    <t>David Ross Paterson</t>
  </si>
  <si>
    <t>http://www.FunnyVideoBaby.com</t>
  </si>
  <si>
    <t>www.DavidRossPaterson.com</t>
  </si>
  <si>
    <t>David Thompson</t>
  </si>
  <si>
    <t>http://podcastle.org</t>
  </si>
  <si>
    <t>PodCastle</t>
  </si>
  <si>
    <t>David Tochterman</t>
  </si>
  <si>
    <t>http://www.innovativeartists.com/</t>
  </si>
  <si>
    <t>Dino Dogan</t>
  </si>
  <si>
    <t>http://triberr.com</t>
  </si>
  <si>
    <t>http://dinodogan.com</t>
  </si>
  <si>
    <t>Don McAllister</t>
  </si>
  <si>
    <t>http://screencastsonline.com</t>
  </si>
  <si>
    <t>http://themacscreencastguy.com/</t>
  </si>
  <si>
    <t>Dr. Drew Pinsky</t>
  </si>
  <si>
    <t>Dre Armeda</t>
  </si>
  <si>
    <t>http://sucuri.net</t>
  </si>
  <si>
    <t>http://dre.im</t>
  </si>
  <si>
    <t>Dustin Hartzler</t>
  </si>
  <si>
    <t>http://YourWebsiteEngineer.com</t>
  </si>
  <si>
    <t>Elsie Escobar</t>
  </si>
  <si>
    <t>http://libsyn.com</t>
  </si>
  <si>
    <t>http://yogeek.me</t>
  </si>
  <si>
    <t>Erik Fisher</t>
  </si>
  <si>
    <t>http://beyondthetodolist.com</t>
  </si>
  <si>
    <t>Etela Ivkovic</t>
  </si>
  <si>
    <t>http://www.dragonsearchmarketing.com/</t>
  </si>
  <si>
    <t>Frank Krueger</t>
  </si>
  <si>
    <t>http://www.thedarknessdescending.com</t>
  </si>
  <si>
    <t>Gary Arndt</t>
  </si>
  <si>
    <t>http://Everything-Everywhere.com</t>
  </si>
  <si>
    <t>Gary Bembridge</t>
  </si>
  <si>
    <t>http://www.garybembridge.com</t>
  </si>
  <si>
    <t>http://www.tipsfortravellers.com</t>
  </si>
  <si>
    <t>Glenn Ginsburg</t>
  </si>
  <si>
    <t>http://alliancecontentmarketing.com</t>
  </si>
  <si>
    <t>Greg Benson</t>
  </si>
  <si>
    <t>http://mediocrefilms.com</t>
  </si>
  <si>
    <t>http://www.youtube.com/mediocrefilms</t>
  </si>
  <si>
    <t>Greg Hickman</t>
  </si>
  <si>
    <t>http://mobilemixed.com</t>
  </si>
  <si>
    <t>Heather Greenwood Davis</t>
  </si>
  <si>
    <t>http://www.globetrottingmama.com</t>
  </si>
  <si>
    <t>Ian Cleary</t>
  </si>
  <si>
    <t>http://www.razorsocial.com</t>
  </si>
  <si>
    <t>Izabela Russell</t>
  </si>
  <si>
    <t>http://www.musicradiocreative.com</t>
  </si>
  <si>
    <t>http://blog.musicradiocreative.com</t>
  </si>
  <si>
    <t>J. Lee</t>
  </si>
  <si>
    <t>http://www.recklessgeeks.com</t>
  </si>
  <si>
    <t>J. Sibley Law</t>
  </si>
  <si>
    <t>http://saxonmills.com</t>
  </si>
  <si>
    <t>Jackie Poriadjian</t>
  </si>
  <si>
    <t>http://www.ufc.com</t>
  </si>
  <si>
    <t>Jaime Tardy</t>
  </si>
  <si>
    <t>http://eventualmillionaire.com</t>
  </si>
  <si>
    <t>Eventual Millionaire</t>
  </si>
  <si>
    <t>James Wong</t>
  </si>
  <si>
    <t>http://www.rocketjump.com</t>
  </si>
  <si>
    <t>http://www.youtube.com/Jimmy</t>
  </si>
  <si>
    <t>Jared Easley</t>
  </si>
  <si>
    <t>http://starvethedoubts.com</t>
  </si>
  <si>
    <t>Starve the Doubts</t>
  </si>
  <si>
    <t>Jared Hoy</t>
  </si>
  <si>
    <t>http://www.jaredhoy.com</t>
  </si>
  <si>
    <t>http://www.jaredhoydp.com</t>
  </si>
  <si>
    <t>Jason Cabassi</t>
  </si>
  <si>
    <t>http://www.walkingdeadcast.com</t>
  </si>
  <si>
    <t>http://walkingdeadcast.tumblr.com</t>
  </si>
  <si>
    <t>Jason Dimberg</t>
  </si>
  <si>
    <t>http://screen.yahoo.com/</t>
  </si>
  <si>
    <t>Jason Ojalvo</t>
  </si>
  <si>
    <t>http://www.acx.com</t>
  </si>
  <si>
    <t>http://www.audible.com</t>
  </si>
  <si>
    <t>Jason Van Orden</t>
  </si>
  <si>
    <t>http://www.internetbusinessmastery.com</t>
  </si>
  <si>
    <t>Jay Soderberg</t>
  </si>
  <si>
    <t>http://espn.com/podcenter</t>
  </si>
  <si>
    <t>Jeff Burns</t>
  </si>
  <si>
    <t>http://www.superknockedup.com</t>
  </si>
  <si>
    <t>Jenn Page</t>
  </si>
  <si>
    <t>http://jennpage.com</t>
  </si>
  <si>
    <t>http://feministfilmmaker.tumblr.com</t>
  </si>
  <si>
    <t>Jenni Powell</t>
  </si>
  <si>
    <t>http://www.geekandsundry.com</t>
  </si>
  <si>
    <t>Jennifer Kushell</t>
  </si>
  <si>
    <t>http://ysn.com</t>
  </si>
  <si>
    <t>Jennifer McDonnell</t>
  </si>
  <si>
    <t>http://www.deca.tv</t>
  </si>
  <si>
    <t>Jennifer Selke</t>
  </si>
  <si>
    <t>http://jennselke.com</t>
  </si>
  <si>
    <t>http://thecampdirector.com/</t>
  </si>
  <si>
    <t>Jeremy Frandsen</t>
  </si>
  <si>
    <t>http://www.internetbusinessmastery.com/</t>
  </si>
  <si>
    <t>Jodi Gersh</t>
  </si>
  <si>
    <t>http://www.gannett.com</t>
  </si>
  <si>
    <t>http://jodiontheweb.com/jotwblog/</t>
  </si>
  <si>
    <t>John Gilles</t>
  </si>
  <si>
    <t>http://www.codeandtheory.com</t>
  </si>
  <si>
    <t>John Lee Dumas</t>
  </si>
  <si>
    <t>http://www.EntrepreneurOnFire.com</t>
  </si>
  <si>
    <t>John Symonds</t>
  </si>
  <si>
    <t>http://www.karmalicity.com</t>
  </si>
  <si>
    <t>Jon Skogmo</t>
  </si>
  <si>
    <t>http://www.jukinmedia.com</t>
  </si>
  <si>
    <t>Julien Smith</t>
  </si>
  <si>
    <t>http://breather.com</t>
  </si>
  <si>
    <t>http://inoveryourhead.net</t>
  </si>
  <si>
    <t>Justin Jackson</t>
  </si>
  <si>
    <t>http://jfdi.bz</t>
  </si>
  <si>
    <t>http://justinjackson.ca</t>
  </si>
  <si>
    <t>Justin Levy</t>
  </si>
  <si>
    <t>http://citrix.com</t>
  </si>
  <si>
    <t>http://justinrlevy.com</t>
  </si>
  <si>
    <t>Kathy Doyle</t>
  </si>
  <si>
    <t>http://www.quickanddirtytips.com</t>
  </si>
  <si>
    <t>Keith Goralski</t>
  </si>
  <si>
    <t>http://www.espn.com</t>
  </si>
  <si>
    <t>Kenn Blanchard</t>
  </si>
  <si>
    <t>http://blanchardmediagroup.com</t>
  </si>
  <si>
    <t>http://blackmanwithagun.com</t>
  </si>
  <si>
    <t>Kent Nichols</t>
  </si>
  <si>
    <t>Kim Evey</t>
  </si>
  <si>
    <t>Lara Loest</t>
  </si>
  <si>
    <t>http://solopreneurhour.com</t>
  </si>
  <si>
    <t>Lee Odden</t>
  </si>
  <si>
    <t>http://www.toprankmarketing.com</t>
  </si>
  <si>
    <t>http://www.toprankblog.com</t>
  </si>
  <si>
    <t>Leo Laporte</t>
  </si>
  <si>
    <t>http://twit.tv</t>
  </si>
  <si>
    <t>http://techguylabs.com</t>
  </si>
  <si>
    <t>http://live.twit.tv</t>
  </si>
  <si>
    <t>Twitter</t>
  </si>
  <si>
    <t>Lian Dolan</t>
  </si>
  <si>
    <t>http://www.satellitesisters.com</t>
  </si>
  <si>
    <t>http://www.liandolan.com</t>
  </si>
  <si>
    <t>Lisa B. Marshall</t>
  </si>
  <si>
    <t>http://www.lisabmarshall.com</t>
  </si>
  <si>
    <t>http://www.smarttalksuccess.com</t>
  </si>
  <si>
    <t>Lon Seidman</t>
  </si>
  <si>
    <t>http://www.imnct.com</t>
  </si>
  <si>
    <t>http://www.lonseidman.com</t>
  </si>
  <si>
    <t>Lou Mongello</t>
  </si>
  <si>
    <t>http://WDWRadio.com</t>
  </si>
  <si>
    <t>http://LouMongello.com</t>
  </si>
  <si>
    <t>Luvvie Ajayi</t>
  </si>
  <si>
    <t>http://luvvie.org</t>
  </si>
  <si>
    <t>http://awesomelyluvvie.com</t>
  </si>
  <si>
    <t>Lynette Young</t>
  </si>
  <si>
    <t>http://www.purplestripe.com</t>
  </si>
  <si>
    <t>http://www.lynetteyoung.com</t>
  </si>
  <si>
    <t>Marcie Hill</t>
  </si>
  <si>
    <t>http://www.overcomingbloggersblock.com</t>
  </si>
  <si>
    <t>http://www.marciewrites.com</t>
  </si>
  <si>
    <t>Mark Malkoff</t>
  </si>
  <si>
    <t>http://www.markmalkoff.com</t>
  </si>
  <si>
    <t>Mark W. Gray</t>
  </si>
  <si>
    <t>http://www.rocketpictures.net</t>
  </si>
  <si>
    <t>http://www.lovvvit.com</t>
  </si>
  <si>
    <t>Mark Wilkinson</t>
  </si>
  <si>
    <t>http://lionsandtigers.tv</t>
  </si>
  <si>
    <t>http://mwdirector.com</t>
  </si>
  <si>
    <t>Marshal Latham</t>
  </si>
  <si>
    <t>http://journeyintopodcast.blogspot.com/</t>
  </si>
  <si>
    <t>Marshall Sylver</t>
  </si>
  <si>
    <t>Martin Jones</t>
  </si>
  <si>
    <t>http://www.coxblue.com</t>
  </si>
  <si>
    <t>http://www.cox.com</t>
  </si>
  <si>
    <t>Mary Jo Manzanares</t>
  </si>
  <si>
    <t>http://www.travelingwithmj.com</t>
  </si>
  <si>
    <t>http://www.thetravelersway.com</t>
  </si>
  <si>
    <t>Matt Enlow</t>
  </si>
  <si>
    <t>http://www.mrmattenlow.com</t>
  </si>
  <si>
    <t>Matthew Alecock</t>
  </si>
  <si>
    <t>Matthew Berry</t>
  </si>
  <si>
    <t>Matthew Morgenthaler</t>
  </si>
  <si>
    <t>http://mattmorgenthaler.com</t>
  </si>
  <si>
    <t>Matty Kirsch</t>
  </si>
  <si>
    <t>http://www.endemolusa.tv/</t>
  </si>
  <si>
    <t>Michael Hyatt</t>
  </si>
  <si>
    <t>http://michaelhyatt.com/</t>
  </si>
  <si>
    <t>Michael O'Neal</t>
  </si>
  <si>
    <t>http://solohour.com</t>
  </si>
  <si>
    <t>Michael Schechter</t>
  </si>
  <si>
    <t>http://workflowing.net</t>
  </si>
  <si>
    <t>Michael Terpin</t>
  </si>
  <si>
    <t>http://www.socialradius.com</t>
  </si>
  <si>
    <t>http://www.socialmediaworld.com</t>
  </si>
  <si>
    <t>Michael Weinberg</t>
  </si>
  <si>
    <t>http://www.publicknowledge.org/</t>
  </si>
  <si>
    <t>http://www.publicknowledge.org/blog</t>
  </si>
  <si>
    <t>Mignon Fogarty</t>
  </si>
  <si>
    <t>http://quickanddirtytips.com</t>
  </si>
  <si>
    <t>Mike Russell</t>
  </si>
  <si>
    <t>http://www.youtube.com/user/musicradiocreative</t>
  </si>
  <si>
    <t>Mike Vardy</t>
  </si>
  <si>
    <t>http://productivityist.com</t>
  </si>
  <si>
    <t>http://5by5.tv/mikesonmics/</t>
  </si>
  <si>
    <t>Mitch Canter</t>
  </si>
  <si>
    <t>http://www.studionashvegas.com</t>
  </si>
  <si>
    <t>http://www.thatyouthleader.com</t>
  </si>
  <si>
    <t>Mitch Wilson</t>
  </si>
  <si>
    <t>http://sportschatplace.com</t>
  </si>
  <si>
    <t>Nate Ravitz</t>
  </si>
  <si>
    <t>Neal Schaffer</t>
  </si>
  <si>
    <t>http://maximizeyoursocial.com</t>
  </si>
  <si>
    <t>http://maximizesocialbusiness.com</t>
  </si>
  <si>
    <t>Nick Fortunato</t>
  </si>
  <si>
    <t>http://www.dailymotion.com</t>
  </si>
  <si>
    <t>Nick Unsworth</t>
  </si>
  <si>
    <t>http://www.LifeOnFire.com</t>
  </si>
  <si>
    <t>http://www.NickUnsworth.com</t>
  </si>
  <si>
    <t>Nicole Siscaretti</t>
  </si>
  <si>
    <t>http://SparklyEverAfter.com</t>
  </si>
  <si>
    <t>http://skl.sh/1appQ5f</t>
  </si>
  <si>
    <t>Noah Shanok</t>
  </si>
  <si>
    <t>http://www.stitcher.com</t>
  </si>
  <si>
    <t>http://stitcherradio.tumblr.com/</t>
  </si>
  <si>
    <t>Norman Pattiz</t>
  </si>
  <si>
    <t>Pat Flynn</t>
  </si>
  <si>
    <t>http://www.smartpassiveincome.com</t>
  </si>
  <si>
    <t>http://patflynn.me</t>
  </si>
  <si>
    <t>Patrice Yursik</t>
  </si>
  <si>
    <t>http://afrobella.com</t>
  </si>
  <si>
    <t>Paul Kontonis</t>
  </si>
  <si>
    <t>http://www.centridium.com</t>
  </si>
  <si>
    <t>Paul Rakov</t>
  </si>
  <si>
    <t>http://www.dragonsearchmarketing.com/author/paul/</t>
  </si>
  <si>
    <t>Paula Pant</t>
  </si>
  <si>
    <t>http://affordanything.com</t>
  </si>
  <si>
    <t>Penny Sansevieri</t>
  </si>
  <si>
    <t>http://www.amarketingexpert.com</t>
  </si>
  <si>
    <t>http://www.amarketingexpert.com/blog/</t>
  </si>
  <si>
    <t>Rafi Mamalian</t>
  </si>
  <si>
    <t>http://collectivedigitalstudio.com</t>
  </si>
  <si>
    <t>http://rafimama.tumblr.com</t>
  </si>
  <si>
    <t>Ray Edwards</t>
  </si>
  <si>
    <t>http://rayedwards.com</t>
  </si>
  <si>
    <t>http://writingriches.com</t>
  </si>
  <si>
    <t>Ray Ortega</t>
  </si>
  <si>
    <t>http://ThePodcastersStudio.com</t>
  </si>
  <si>
    <t>http://RayOrtega.com</t>
  </si>
  <si>
    <t>http://rechambliss.com</t>
  </si>
  <si>
    <t>http://reneewrite.blogspot.com</t>
  </si>
  <si>
    <t>Ric Dragon</t>
  </si>
  <si>
    <t>http://www.dragonsearchmarketing.com</t>
  </si>
  <si>
    <t>http://www.dragonsearchmarketing.com/blog/</t>
  </si>
  <si>
    <t>Rich Brooks</t>
  </si>
  <si>
    <t>http://www.flyte.biz</t>
  </si>
  <si>
    <t>http://www.flyteblog.com</t>
  </si>
  <si>
    <t>richard spalding</t>
  </si>
  <si>
    <t>http://www.the7thchamber.com</t>
  </si>
  <si>
    <t>http://www.incitemedialabs.com</t>
  </si>
  <si>
    <t>Rick Mulready</t>
  </si>
  <si>
    <t>http://rickmulready.com</t>
  </si>
  <si>
    <t>Rish Outfield</t>
  </si>
  <si>
    <t>http://www.dunesteef.com</t>
  </si>
  <si>
    <t>Rob Barnett</t>
  </si>
  <si>
    <t>http://www.mydamnchannel.com</t>
  </si>
  <si>
    <t>http://www.youtube.com/mydamnchannel</t>
  </si>
  <si>
    <t>Rob Walch</t>
  </si>
  <si>
    <t>http://www.libsyn.com</t>
  </si>
  <si>
    <t>Robert Cesternino</t>
  </si>
  <si>
    <t>http://robhasawebsite.com</t>
  </si>
  <si>
    <t>Robert Scoble</t>
  </si>
  <si>
    <t>http://www.rackspace.com</t>
  </si>
  <si>
    <t>http://www.scobleizer.com</t>
  </si>
  <si>
    <t>Roderick Russell</t>
  </si>
  <si>
    <t>http://www.roderickrussell.com</t>
  </si>
  <si>
    <t>http://www.remarkablyhuman.com</t>
  </si>
  <si>
    <t>Sam Fiorella</t>
  </si>
  <si>
    <t>http://www.senseimarketing.com</t>
  </si>
  <si>
    <t>Sandra Payne</t>
  </si>
  <si>
    <t>http://www.SPwrite.com</t>
  </si>
  <si>
    <t>http://www.Pursedog.tv</t>
  </si>
  <si>
    <t>Schlomo Rabinowitz</t>
  </si>
  <si>
    <t>http://schlomorabinowitz.com</t>
  </si>
  <si>
    <t>Scott Brown</t>
  </si>
  <si>
    <t>Scott Fussell</t>
  </si>
  <si>
    <t>http://commandyourbusiness.com/</t>
  </si>
  <si>
    <t>Scott Sigler</t>
  </si>
  <si>
    <t>http://scottsigler.com</t>
  </si>
  <si>
    <t>http://galacticfootballleague.com</t>
  </si>
  <si>
    <t>Scott Stratten</t>
  </si>
  <si>
    <t>http://www.UnMarketing.com</t>
  </si>
  <si>
    <t>Shilpi Roy</t>
  </si>
  <si>
    <t>http://www.hipsterhoodseries.com</t>
  </si>
  <si>
    <t>http://www.oddframesmedia.com</t>
  </si>
  <si>
    <t>Spud Hilton</t>
  </si>
  <si>
    <t>http://www.sfgate.com/travel</t>
  </si>
  <si>
    <t>http://www.sfgate.com/BadLatitude</t>
  </si>
  <si>
    <t>Stephanie Ravenscraft</t>
  </si>
  <si>
    <t>http://AuthenticLifeRadio.com</t>
  </si>
  <si>
    <t>Authentic Life Radio</t>
  </si>
  <si>
    <t>http://VeronicaMarsPodcast.com</t>
  </si>
  <si>
    <t>Steve Peters</t>
  </si>
  <si>
    <t>http://www.nomimes.com</t>
  </si>
  <si>
    <t>http://www.stevepeters.org</t>
  </si>
  <si>
    <t>Susan Miller</t>
  </si>
  <si>
    <t>http://www.AnyoneButMeSeries.com</t>
  </si>
  <si>
    <t>http://www.susanmillerplaywright.com</t>
  </si>
  <si>
    <t>Tamsen Webster</t>
  </si>
  <si>
    <t>http://www.socialmediaexplorer.com/</t>
  </si>
  <si>
    <t>http:/tamsenwebster.com</t>
  </si>
  <si>
    <t>Tanya Bershadsky</t>
  </si>
  <si>
    <t>http://podcity.co</t>
  </si>
  <si>
    <t>Tara Salinas</t>
  </si>
  <si>
    <t>http://www.globalresorthomes.com/what-moms-say.cfm</t>
  </si>
  <si>
    <t>http://www.trippinwithtara.com</t>
  </si>
  <si>
    <t>Ted Schilowitz</t>
  </si>
  <si>
    <t>Tim Street</t>
  </si>
  <si>
    <t>http://apedigital.com</t>
  </si>
  <si>
    <t>http://1timstreet.com</t>
  </si>
  <si>
    <t>Todd Cochrane</t>
  </si>
  <si>
    <t>http://blubrry.com</t>
  </si>
  <si>
    <t>Tom Webster</t>
  </si>
  <si>
    <t>http://edisonresearch.com</t>
  </si>
  <si>
    <t>http://brandsavant.com</t>
  </si>
  <si>
    <t>Tony Perez</t>
  </si>
  <si>
    <t>http://blog.sucuri.net</t>
  </si>
  <si>
    <t>Victoria Araj</t>
  </si>
  <si>
    <t>http://quickenloans.com/blog</t>
  </si>
  <si>
    <t>William Downs</t>
  </si>
  <si>
    <t>http://www.globalresorthomes.com</t>
  </si>
  <si>
    <t>William Keenan</t>
  </si>
  <si>
    <t>http://www.endemol.com</t>
  </si>
  <si>
    <t>http://www.endemolusa.tv</t>
  </si>
  <si>
    <t>William Marshall</t>
  </si>
  <si>
    <t>http://sagaftra.org</t>
  </si>
  <si>
    <t>Zack Boone</t>
  </si>
  <si>
    <t>Name</t>
  </si>
  <si>
    <t>The Prophet of Panamindorah</t>
  </si>
  <si>
    <t>Feedly Subscribers</t>
  </si>
  <si>
    <t>x</t>
  </si>
  <si>
    <t>Social Photo Talk</t>
  </si>
  <si>
    <t>TrueRank</t>
  </si>
  <si>
    <t>TrueRank Overall</t>
  </si>
  <si>
    <t>The Fat-Burning Man Show by Abel James. Paleo Nutrition, Ancestral Health, and Primal Fitness</t>
  </si>
  <si>
    <t>Fat-Burning Man by Abel James: Real Food, Real Results. Video Podcast</t>
  </si>
  <si>
    <t>Avg Rating</t>
  </si>
  <si>
    <t>Ratings</t>
  </si>
  <si>
    <t>The Prophet of Panamindorah, Book II Wolflings and Wizards</t>
  </si>
  <si>
    <t>The Prophet of Panamindorah, Book III Fire and Flood</t>
  </si>
  <si>
    <t>The Prophet of Panamindorah, Book I Fauns and Filinians</t>
  </si>
  <si>
    <t>The Guild of the Cowry Catchers, Book 1 Embers</t>
  </si>
  <si>
    <t>The Guild of the Cowry Catchers, Book 4: Out of the Ashes</t>
  </si>
  <si>
    <t>The Guild of the Cowry Catchers, Book 3 Ashes</t>
  </si>
  <si>
    <t>Crossroads - Short Stories from Panamindorah</t>
  </si>
  <si>
    <t>The Guild of the Cowry Catchers, Book 2 Flames</t>
  </si>
  <si>
    <t>Guild of the Cowry Catchers</t>
  </si>
  <si>
    <t>The Worlds of Abigail Hilton Podcast</t>
  </si>
  <si>
    <t>The UnPodcast: The Business Podcast for the Fed Up</t>
  </si>
  <si>
    <t>The Vegas 30: Vegas Tips and Tricks for those over 30</t>
  </si>
  <si>
    <t>Online Marketing Made Easy with Amy Porterfield</t>
  </si>
  <si>
    <t>Tech Talk with Andrea Vahl</t>
  </si>
  <si>
    <t>Plugins: WordPress Plugins Podcast</t>
  </si>
  <si>
    <t>The Point: In Your Ear</t>
  </si>
  <si>
    <t>Content Marketing Minds</t>
  </si>
  <si>
    <t>The Anklecast</t>
  </si>
  <si>
    <t>The Work</t>
  </si>
  <si>
    <t>From the Author’s Point of View with Bryan Kramer</t>
  </si>
  <si>
    <t>Fullcast Podcast</t>
  </si>
  <si>
    <t>Managing the Gray</t>
  </si>
  <si>
    <t>Cast of Dads</t>
  </si>
  <si>
    <t>Emily Explains It</t>
  </si>
  <si>
    <t>Passion Hit TV</t>
  </si>
  <si>
    <t>Media Hacks</t>
  </si>
  <si>
    <t>Nerd Cred</t>
  </si>
  <si>
    <t>Cubicle Renegade Podcast with Caleb Wojcik</t>
  </si>
  <si>
    <t>The Fizzle Show: Honest Online Business</t>
  </si>
  <si>
    <t>Matterful.co</t>
  </si>
  <si>
    <t>This Week in Travel</t>
  </si>
  <si>
    <t>Amateur Traveler Podcast (iTunes enhanced) | travel for the love of it</t>
  </si>
  <si>
    <t>Amateur Traveler Video (small) | travel for the love of it</t>
  </si>
  <si>
    <t>Amateur Traveler Video (large)</t>
  </si>
  <si>
    <t>Amateur Traveler Podcast | travel for the love of it</t>
  </si>
  <si>
    <t>Amateur Traveler Podcast (2008 archives)</t>
  </si>
  <si>
    <t>Amateur Traveler Podcast (2006 archives)</t>
  </si>
  <si>
    <t>Amateur Traveler Podcast (2010 archives)</t>
  </si>
  <si>
    <t>Amateur Traveler Podcast (2009 archives)</t>
  </si>
  <si>
    <t>Amateur Traveler Podcast (2007 archives)</t>
  </si>
  <si>
    <t>The New Business Podcast – Startup and Small Business Marketing Strategies for Entrepreneurs</t>
  </si>
  <si>
    <t>Outsource to the Philippines - The #1 Outsourcing &amp; Virtual Assistant Resource for Entrepreneurs</t>
  </si>
  <si>
    <t>Social Media Club | Blog Talk Radio Feed</t>
  </si>
  <si>
    <t>MacVoices Video</t>
  </si>
  <si>
    <t>MacVoices Audio</t>
  </si>
  <si>
    <t>moz</t>
  </si>
  <si>
    <t>kred</t>
  </si>
  <si>
    <t>peerindex</t>
  </si>
  <si>
    <t>twitter-followers</t>
  </si>
  <si>
    <t>twitter-following</t>
  </si>
  <si>
    <t>tweets</t>
  </si>
  <si>
    <t>klout master</t>
  </si>
  <si>
    <t>klout-name</t>
  </si>
  <si>
    <t>Klout LinkedIn</t>
  </si>
  <si>
    <t>Klout Instagram</t>
  </si>
  <si>
    <t>Klout Google+</t>
  </si>
  <si>
    <t>Klout Facebook</t>
  </si>
  <si>
    <t>Followers</t>
  </si>
  <si>
    <t>Following</t>
  </si>
  <si>
    <t>Tweets</t>
  </si>
  <si>
    <t>Klout</t>
  </si>
  <si>
    <t>Overall</t>
  </si>
  <si>
    <t>Social</t>
  </si>
  <si>
    <t>Moz</t>
  </si>
  <si>
    <t>Kred</t>
  </si>
  <si>
    <t>PeerIndex</t>
  </si>
  <si>
    <t>Max</t>
  </si>
  <si>
    <t>Min</t>
  </si>
  <si>
    <t>Avg</t>
  </si>
  <si>
    <t>Weight (0-100)</t>
  </si>
  <si>
    <t>Scoring Thresholds</t>
  </si>
  <si>
    <t>Podcast Answer Man | Podcasting &amp; Internet / Online / Social Media Marketing - Cliff J. Ravenscraft PodcastAnswerMan Answerman</t>
  </si>
  <si>
    <t>Losing It With Jillian - A FAN BASED PODCAST</t>
  </si>
  <si>
    <t>gspn.tv - Grey's Anatomy Fan Podcast</t>
  </si>
  <si>
    <t>Biggest Loser Fan Podcast</t>
  </si>
  <si>
    <t>Facebook 101 Podcast</t>
  </si>
  <si>
    <t>Twilight Saga Podcast - Twilight - New Moon - Eclipse - Breaking Dawn</t>
  </si>
  <si>
    <t>Hunger Games Fan Podcast</t>
  </si>
  <si>
    <t>Pursuing A Balanced Life - Work, Family, Fitness, Faith, Business, Entrepreneurship, Marketing, Productivity, Time Management</t>
  </si>
  <si>
    <t>Balanced Living Weekly With Fr. Roderick &amp; Cliff Ravenscraft</t>
  </si>
  <si>
    <t>Virtual Assistant Podcast - Discover the joys of delegation through 38 episodes.</t>
  </si>
  <si>
    <t>Private Practice Fan Podcast</t>
  </si>
  <si>
    <t>gspn.tv - Help I Got A Mac</t>
  </si>
  <si>
    <t>gspn.tv - Doctor Who Fan Podcast</t>
  </si>
  <si>
    <t>Heroes Fan Podcast</t>
  </si>
  <si>
    <t>gspn.tv - On The Screen With Cliff &amp; Stephanie</t>
  </si>
  <si>
    <t>gspn.tv Business Tech Weekly</t>
  </si>
  <si>
    <t>Family From The Heart - An Encouraging And Entertaining Look At Family Life</t>
  </si>
  <si>
    <t>gspn.tv - All Inclusive - Entire Network Feed</t>
  </si>
  <si>
    <t>gspn.tv - Social Media Serenity</t>
  </si>
  <si>
    <t>gspn.tv Desperate Housewives Fan Podcast</t>
  </si>
  <si>
    <t>gspn.tv - Almost Daily Devotional</t>
  </si>
  <si>
    <t>Encouraging Others Through Christ - gspn.tv</t>
  </si>
  <si>
    <t>gspn.tv - Musically Challenged</t>
  </si>
  <si>
    <t>The Podcast Report - Devoted To The Podcasting Track of New Media Expo NMX</t>
  </si>
  <si>
    <t>gspn.tv Community Voice Podcast</t>
  </si>
  <si>
    <t>Veronica Mars Fan Podcast - (Unofficial) TV - Movie - Rob Thomas - Kristen Bell - gspn.tv</t>
  </si>
  <si>
    <t>Gaming With Matt</t>
  </si>
  <si>
    <t>The Oh So Pinteresting Podcast- Pinterest Tips</t>
  </si>
  <si>
    <t>48 Days LLC | Dan Miller48 Days Podcast | 48 Days LLC | Dan Miller</t>
  </si>
  <si>
    <t>The Audacity to Podcast [video] – award-winning “how-to” podcast about podcasting and using Audacity</t>
  </si>
  <si>
    <t>The Audacity to Podcast – award-winning “how-to” podcast about podcasting with Audacity, WordPress, marketing, and busine</t>
  </si>
  <si>
    <t>The NOTHING Show</t>
  </si>
  <si>
    <t>The Mac Observer's Mac Geek Gab Enhanced</t>
  </si>
  <si>
    <t>Three InSight</t>
  </si>
  <si>
    <t>Power of Podcasting</t>
  </si>
  <si>
    <t>School of Podcasting - Learn "How To Podcast" with Podcast Coach Dave Jackson</t>
  </si>
  <si>
    <t>Blog Marketing Academy - Audio Posts</t>
  </si>
  <si>
    <t>The Blog Program: Blogging | Online Business | Content Marketing</t>
  </si>
  <si>
    <t>Road To TED | Public Speaking / TED Talks / TEDx / Toastmasters / Business Speaking / Mike Brooks And Dino Dogan</t>
  </si>
  <si>
    <t>WordPress Resource: Your Website Engineer with Dustin Hartzler</t>
  </si>
  <si>
    <t>Wellness Lifestyle</t>
  </si>
  <si>
    <t>Business Online Podcast: Your Resource for Online Tools and Software</t>
  </si>
  <si>
    <t>Mudra Moments</t>
  </si>
  <si>
    <t>Elsie's Yoga Class l Inspiration l Alignment l Connection</t>
  </si>
  <si>
    <t>Beyond the To Do List | Personal Productivity Perspectives</t>
  </si>
  <si>
    <t>60-Second Cruise Tips Show</t>
  </si>
  <si>
    <t>Tips for Travellers Global Travel Destinations Podcast</t>
  </si>
  <si>
    <t>Travel Legends and Icons</t>
  </si>
  <si>
    <t>Marketing Mix Man Podcast</t>
  </si>
  <si>
    <t>Tips for Travellers Travel Video Podcast</t>
  </si>
  <si>
    <t>All About Cunard</t>
  </si>
  <si>
    <t>Better Bloggers Podcast</t>
  </si>
  <si>
    <t>The Mobile Mixed Podcast: Mobile Marketing Made Easy</t>
  </si>
  <si>
    <t>Eventual Millionaire - Video Case Studies with Millionaire Business Owners</t>
  </si>
  <si>
    <t>Conquest</t>
  </si>
  <si>
    <t>Internet Business Mastery | Get Paid to Live Your Purpose » Podcast</t>
  </si>
  <si>
    <t>YSN Live™ Podcast</t>
  </si>
  <si>
    <t>YSN Secrets Podcast</t>
  </si>
  <si>
    <t>EntrepreneurOnFire Audio Blog | The audio version of EntrepreneurOnFire.com's daily blog posts</t>
  </si>
  <si>
    <t>EntrepreneurOnFire: The Archives with John Lee Dumas</t>
  </si>
  <si>
    <t>Entrepreneur On Fire with John Lee Dumas</t>
  </si>
  <si>
    <t>Product People</t>
  </si>
  <si>
    <t>Podcast - The Socialized Business Podcast</t>
  </si>
  <si>
    <t>That's Life | @kennblanchard</t>
  </si>
  <si>
    <t>Black Man With A Gun | Interviews | History | Gun Control</t>
  </si>
  <si>
    <t>The Un-Named Church | Kenn Blanchard | North Beach, MD</t>
  </si>
  <si>
    <t>Pastor Kenn's Podcast</t>
  </si>
  <si>
    <t>Beatbox Giant Productions</t>
  </si>
  <si>
    <t>Maxwell's House</t>
  </si>
  <si>
    <t>Leo Laporte's posts</t>
  </si>
  <si>
    <t>MacBreak (video)</t>
  </si>
  <si>
    <t>MacBreak (HD video)</t>
  </si>
  <si>
    <t>MacBreak (iPod video)</t>
  </si>
  <si>
    <t>MacBreak (AppleTV)</t>
  </si>
  <si>
    <t>Gear Media Tech</t>
  </si>
  <si>
    <t>Leo Laporte on Demand</t>
  </si>
  <si>
    <t>The Chaos Chronicles: Modern Motherhood with a Laugh</t>
  </si>
  <si>
    <t>The College-Bound Chronicles Podcast</t>
  </si>
  <si>
    <t>Smart Talk: Inspiring Conversations with Exceptional People</t>
  </si>
  <si>
    <t>CTTechJunkie.com Podcast</t>
  </si>
  <si>
    <t>Behind the Video</t>
  </si>
  <si>
    <t>The WDW Radio Show - Your Walt Disney World Information Station</t>
  </si>
  <si>
    <t>Ratchet and The Geek</t>
  </si>
  <si>
    <t>Media Chit Chat</t>
  </si>
  <si>
    <t>SCRAPcast : Scrapbooking, Paper Arts &amp; Crafting</t>
  </si>
  <si>
    <t>Rocket Pictures Cannes Report</t>
  </si>
  <si>
    <t>Journey Into…</t>
  </si>
  <si>
    <t>Get Rich Radio</t>
  </si>
  <si>
    <t>This Is Your Life with Michael Hyatt</t>
  </si>
  <si>
    <t>The Solopreneur Hour Podcast with Michael O'Neal</t>
  </si>
  <si>
    <t>The Workflowing Podcast</t>
  </si>
  <si>
    <t>Behind the Grammar (Video)</t>
  </si>
  <si>
    <t>Behind the Grammar (Audio)</t>
  </si>
  <si>
    <t>Audio Marketing Tips</t>
  </si>
  <si>
    <t>Jingles Made Easy</t>
  </si>
  <si>
    <t>Music Radio Creative : Radio Jingles, DJ Drops and Audio Production</t>
  </si>
  <si>
    <t>Talking Is Dead</t>
  </si>
  <si>
    <t>An Eventual Life</t>
  </si>
  <si>
    <t>The 1stQuarter</t>
  </si>
  <si>
    <t>Maximize Your Social with Neal Schaffer</t>
  </si>
  <si>
    <t>The Smart Passive Income Podcast: Online Business | Blogging | Passive Income | Pat Flynn</t>
  </si>
  <si>
    <t>FoodTruckr School – How to Start, Run and Grow a Successful Food Truck Business</t>
  </si>
  <si>
    <t>Powerful Book Promotion Made Easy</t>
  </si>
  <si>
    <t>Ray Edwards Podcast</t>
  </si>
  <si>
    <t>The Podcasters’ Studio – How to Record, Publish and Promote Audio and Video Podcasts</t>
  </si>
  <si>
    <t>Podcast Quick Tips – Learn how to podcast one tip at a time</t>
  </si>
  <si>
    <t>Podcasters’ Roundtable – Podcasters Discussing Podcasting</t>
  </si>
  <si>
    <t>Dreaming of Deliverance</t>
  </si>
  <si>
    <t>The Marketing Agents Podcast: SEO, Social Media Marketing and Mobile Marketing Tips from Today's Marketing Experts</t>
  </si>
  <si>
    <t>Inside Social Media: Big Brand Strategies for Small Business Budgets</t>
  </si>
  <si>
    <t>scobleizer</t>
  </si>
  <si>
    <t>Echoplex Park Video Podcast</t>
  </si>
  <si>
    <t>Scott Sigler Audiobooks</t>
  </si>
  <si>
    <t>Ancestor</t>
  </si>
  <si>
    <t>Earthcore</t>
  </si>
  <si>
    <t>Contagious</t>
  </si>
  <si>
    <t>The All Pro</t>
  </si>
  <si>
    <t>Infected</t>
  </si>
  <si>
    <t>The MVP</t>
  </si>
  <si>
    <t>BONES ARE WHITE</t>
  </si>
  <si>
    <t>Kissyman and The Gentleman</t>
  </si>
  <si>
    <t>Author Boot Camp</t>
  </si>
  <si>
    <t>The Crypt Book 01: The Crew</t>
  </si>
  <si>
    <t>The Starter</t>
  </si>
  <si>
    <t>CONTAGIOUS PDF</t>
  </si>
  <si>
    <t>BLOOD IS RED</t>
  </si>
  <si>
    <t>Title Fight</t>
  </si>
  <si>
    <t>gspn.tv - Full Time Mom</t>
  </si>
  <si>
    <t>StoryForward</t>
  </si>
  <si>
    <t>Hawaii Rail News</t>
  </si>
  <si>
    <t>Geek News Central Audio</t>
  </si>
  <si>
    <t>Geek News Central Special Media Feed</t>
  </si>
  <si>
    <t>The New Media Show</t>
  </si>
  <si>
    <t>Geek News Central (Video)</t>
  </si>
  <si>
    <t>The New Media Show (Audio)</t>
  </si>
  <si>
    <t>Chrome Show</t>
  </si>
  <si>
    <t>The Marketing Companion</t>
  </si>
  <si>
    <t>The Friday Five</t>
  </si>
  <si>
    <t>Average</t>
  </si>
  <si>
    <t>Renee Chambliss</t>
  </si>
  <si>
    <t>Row Labels</t>
  </si>
  <si>
    <t>Grand Total</t>
  </si>
  <si>
    <t>Total</t>
  </si>
  <si>
    <t>Sum of Feedly Subscribers</t>
  </si>
  <si>
    <t>Values</t>
  </si>
  <si>
    <t>Sum of Ratings</t>
  </si>
  <si>
    <t>Avg TrueRank</t>
  </si>
  <si>
    <t xml:space="preserve">Avg Rating </t>
  </si>
  <si>
    <t>Avg TrueRank Overall</t>
  </si>
  <si>
    <t>Ratings Sum</t>
  </si>
  <si>
    <t xml:space="preserve">Ratings Sum </t>
  </si>
  <si>
    <t>Hockley</t>
  </si>
  <si>
    <t>Bembridge</t>
  </si>
  <si>
    <t>Kramer</t>
  </si>
  <si>
    <t>unknown</t>
  </si>
  <si>
    <t>Christensen</t>
  </si>
  <si>
    <t>Blain</t>
  </si>
  <si>
    <t>Lawson</t>
  </si>
  <si>
    <t>Porterfield</t>
  </si>
  <si>
    <t>Vahl</t>
  </si>
  <si>
    <t>Toschi</t>
  </si>
  <si>
    <t>Mandato</t>
  </si>
  <si>
    <t>Gianzero</t>
  </si>
  <si>
    <t>Centeno</t>
  </si>
  <si>
    <t>Grant</t>
  </si>
  <si>
    <t>Glijansky</t>
  </si>
  <si>
    <t>Feldman</t>
  </si>
  <si>
    <t>Flanagan</t>
  </si>
  <si>
    <t>Fogarty</t>
  </si>
  <si>
    <t>Anklevich</t>
  </si>
  <si>
    <t>Momary</t>
  </si>
  <si>
    <t>Gillespie</t>
  </si>
  <si>
    <t>Wyman</t>
  </si>
  <si>
    <t>Rodda</t>
  </si>
  <si>
    <t>Chapman</t>
  </si>
  <si>
    <t>Sigler</t>
  </si>
  <si>
    <t>Wojcik</t>
  </si>
  <si>
    <t>Cain</t>
  </si>
  <si>
    <t>Mason</t>
  </si>
  <si>
    <t>Reeves</t>
  </si>
  <si>
    <t>Denson</t>
  </si>
  <si>
    <t>Ducker</t>
  </si>
  <si>
    <t>Heuer</t>
  </si>
  <si>
    <t>Weatherup</t>
  </si>
  <si>
    <t>Lester</t>
  </si>
  <si>
    <t>Joiner</t>
  </si>
  <si>
    <t>Shires</t>
  </si>
  <si>
    <t>Closson</t>
  </si>
  <si>
    <t>McGintus</t>
  </si>
  <si>
    <t>Landry</t>
  </si>
  <si>
    <t>Harrington</t>
  </si>
  <si>
    <t>Sanchez</t>
  </si>
  <si>
    <t>Pelliccione</t>
  </si>
  <si>
    <t>Berger</t>
  </si>
  <si>
    <t>Miller</t>
  </si>
  <si>
    <t>Lewis</t>
  </si>
  <si>
    <t>Hildebrandt</t>
  </si>
  <si>
    <t>Darnell</t>
  </si>
  <si>
    <t>Delaney</t>
  </si>
  <si>
    <t>Swartz</t>
  </si>
  <si>
    <t>Taylor</t>
  </si>
  <si>
    <t>Zinman</t>
  </si>
  <si>
    <t>Lawrence</t>
  </si>
  <si>
    <t>Risley</t>
  </si>
  <si>
    <t>Paterson</t>
  </si>
  <si>
    <t>Thompson</t>
  </si>
  <si>
    <t>Tochterman</t>
  </si>
  <si>
    <t>Dogan</t>
  </si>
  <si>
    <t>McAllister</t>
  </si>
  <si>
    <t>Pinsky</t>
  </si>
  <si>
    <t>Armeda</t>
  </si>
  <si>
    <t>Hartzler</t>
  </si>
  <si>
    <t>Escobar</t>
  </si>
  <si>
    <t>Fisher</t>
  </si>
  <si>
    <t>Ivkovic</t>
  </si>
  <si>
    <t>Krueger</t>
  </si>
  <si>
    <t>Arndt</t>
  </si>
  <si>
    <t>Ginsburg</t>
  </si>
  <si>
    <t>Benson</t>
  </si>
  <si>
    <t>Hickman</t>
  </si>
  <si>
    <t>Davis</t>
  </si>
  <si>
    <t>Cleary</t>
  </si>
  <si>
    <t>Lee</t>
  </si>
  <si>
    <t>Law</t>
  </si>
  <si>
    <t>Poriadjian</t>
  </si>
  <si>
    <t>Tardy</t>
  </si>
  <si>
    <t>Wong</t>
  </si>
  <si>
    <t>LinkedIn: 3.2%</t>
  </si>
  <si>
    <t>Twitter: 30.5%</t>
  </si>
  <si>
    <t>Easley</t>
  </si>
  <si>
    <t>Foursquare: 0.6%</t>
  </si>
  <si>
    <t>Instagram: 4.3%</t>
  </si>
  <si>
    <t>Hoy</t>
  </si>
  <si>
    <t>Cabassi</t>
  </si>
  <si>
    <t>Dimberg</t>
  </si>
  <si>
    <t>Ojalvo</t>
  </si>
  <si>
    <t>Van Orden</t>
  </si>
  <si>
    <t>Soderberg</t>
  </si>
  <si>
    <t>Burns</t>
  </si>
  <si>
    <t>Page</t>
  </si>
  <si>
    <t>Powell</t>
  </si>
  <si>
    <t>McDonnell</t>
  </si>
  <si>
    <t>Frandsen</t>
  </si>
  <si>
    <t>Gersh</t>
  </si>
  <si>
    <t>Gilles</t>
  </si>
  <si>
    <t>Dumas</t>
  </si>
  <si>
    <t>Skogmo</t>
  </si>
  <si>
    <t>Smith</t>
  </si>
  <si>
    <t>Instagram: 16.4%</t>
  </si>
  <si>
    <t>LinkedIn: 4%</t>
  </si>
  <si>
    <t>Levy</t>
  </si>
  <si>
    <t>Doyle</t>
  </si>
  <si>
    <t>Blanchard</t>
  </si>
  <si>
    <t>Nichols</t>
  </si>
  <si>
    <t>Loest</t>
  </si>
  <si>
    <t>Odden</t>
  </si>
  <si>
    <t>Instagram: 6.8%</t>
  </si>
  <si>
    <t>Laporte</t>
  </si>
  <si>
    <t>Dolan</t>
  </si>
  <si>
    <t>Marshall</t>
  </si>
  <si>
    <t>Seidman</t>
  </si>
  <si>
    <t>Instagram: 23.2%</t>
  </si>
  <si>
    <t>LinkedIn: 4.1%</t>
  </si>
  <si>
    <t>Mongello</t>
  </si>
  <si>
    <t>Ajayi</t>
  </si>
  <si>
    <t>Instagram: 9.7%</t>
  </si>
  <si>
    <t>LinkedIn: 1.8%</t>
  </si>
  <si>
    <t>Young</t>
  </si>
  <si>
    <t>Hill</t>
  </si>
  <si>
    <t>Malkoff</t>
  </si>
  <si>
    <t>Gray</t>
  </si>
  <si>
    <t>Wilkinson</t>
  </si>
  <si>
    <t>Latham</t>
  </si>
  <si>
    <t>Sylver</t>
  </si>
  <si>
    <t>LinkedIn: 1.6%</t>
  </si>
  <si>
    <t>Jones</t>
  </si>
  <si>
    <t>Manzanares</t>
  </si>
  <si>
    <t>Enlow</t>
  </si>
  <si>
    <t>Berry</t>
  </si>
  <si>
    <t>Morgenthaler</t>
  </si>
  <si>
    <t>Kirsch</t>
  </si>
  <si>
    <t>Hyatt</t>
  </si>
  <si>
    <t>O'Neal</t>
  </si>
  <si>
    <t>Schechter</t>
  </si>
  <si>
    <t>Terpin</t>
  </si>
  <si>
    <t>Weinberg</t>
  </si>
  <si>
    <t>Vardy</t>
  </si>
  <si>
    <t>Instagram: 31.6%</t>
  </si>
  <si>
    <t>Canter</t>
  </si>
  <si>
    <t>Wilson</t>
  </si>
  <si>
    <t>Ravitz</t>
  </si>
  <si>
    <t>Instagram: 12.7%</t>
  </si>
  <si>
    <t>LinkedIn: 3.8%</t>
  </si>
  <si>
    <t>Schaffer</t>
  </si>
  <si>
    <t>Unsworth</t>
  </si>
  <si>
    <t>Flynn</t>
  </si>
  <si>
    <t>Yursik</t>
  </si>
  <si>
    <t>Kontonis</t>
  </si>
  <si>
    <t>Rakov</t>
  </si>
  <si>
    <t>Pant</t>
  </si>
  <si>
    <t>Sansevieri</t>
  </si>
  <si>
    <t>Mamalian</t>
  </si>
  <si>
    <t>LinkedIn: 6.4%</t>
  </si>
  <si>
    <t>Edwards</t>
  </si>
  <si>
    <t>Ortega</t>
  </si>
  <si>
    <t>Chambliss</t>
  </si>
  <si>
    <t>Dragon</t>
  </si>
  <si>
    <t>Spalding</t>
  </si>
  <si>
    <t>Walch</t>
  </si>
  <si>
    <t>Cesternino</t>
  </si>
  <si>
    <t>Instagram: 7.1%</t>
  </si>
  <si>
    <t>Scoble</t>
  </si>
  <si>
    <t>Fiorella</t>
  </si>
  <si>
    <t>Payne</t>
  </si>
  <si>
    <t>Stratten</t>
  </si>
  <si>
    <t>Roy</t>
  </si>
  <si>
    <t>Webster</t>
  </si>
  <si>
    <t>Bershadsky</t>
  </si>
  <si>
    <t>Instagram: 20.1%</t>
  </si>
  <si>
    <t>LinkedIn: 2.3%</t>
  </si>
  <si>
    <t>Salinas</t>
  </si>
  <si>
    <t>Street</t>
  </si>
  <si>
    <t>Cochrane</t>
  </si>
  <si>
    <t>Perez</t>
  </si>
  <si>
    <t>Araj</t>
  </si>
  <si>
    <t>Downs</t>
  </si>
  <si>
    <t>Keenan</t>
  </si>
  <si>
    <t>Laputka</t>
  </si>
  <si>
    <t>Bascom</t>
  </si>
  <si>
    <t>Hilton</t>
  </si>
  <si>
    <t>Brooks</t>
  </si>
  <si>
    <t>Lupold Bair</t>
  </si>
  <si>
    <t>Ihnatko</t>
  </si>
  <si>
    <t>Selke</t>
  </si>
  <si>
    <t>W. Selke</t>
  </si>
  <si>
    <t>Ravenscraft</t>
  </si>
  <si>
    <t>Hamilton</t>
  </si>
  <si>
    <t>Jackson</t>
  </si>
  <si>
    <t>Instagram: 12.4%</t>
  </si>
  <si>
    <t>LinkedIn: 2.7%</t>
  </si>
  <si>
    <t>Russell</t>
  </si>
  <si>
    <t>Kushell</t>
  </si>
  <si>
    <t>Soren</t>
  </si>
  <si>
    <t>Instagram: 7.8%</t>
  </si>
  <si>
    <t>LinkedIn: 15%</t>
  </si>
  <si>
    <t>Instagram: 18%</t>
  </si>
  <si>
    <t>LinkedIn: 7.5%</t>
  </si>
  <si>
    <t>Barnett</t>
  </si>
  <si>
    <t>Instagram: 20.2%</t>
  </si>
  <si>
    <t>LinkedIn: 4.6%</t>
  </si>
  <si>
    <t>Evey</t>
  </si>
  <si>
    <t xml:space="preserve"> kred</t>
  </si>
  <si>
    <t xml:space="preserve"> peerindex</t>
  </si>
  <si>
    <t xml:space="preserve"> twitter-followers</t>
  </si>
  <si>
    <t xml:space="preserve"> twitter-following</t>
  </si>
  <si>
    <t xml:space="preserve"> tweets</t>
  </si>
  <si>
    <t xml:space="preserve"> Moz</t>
  </si>
  <si>
    <t>Multiplier</t>
  </si>
  <si>
    <t>Data</t>
  </si>
  <si>
    <t>Scores</t>
  </si>
  <si>
    <t>Max:</t>
  </si>
  <si>
    <t>The DradCast</t>
  </si>
  <si>
    <t>YouTube</t>
  </si>
  <si>
    <t>Subscribers</t>
  </si>
  <si>
    <t>27, 101</t>
  </si>
  <si>
    <t>Sum of Feedly Subscribers2</t>
  </si>
  <si>
    <t>Avg Rating 3</t>
  </si>
  <si>
    <t>Avg TrueRank4</t>
  </si>
  <si>
    <t>Avg TrueRank Overall6</t>
  </si>
  <si>
    <t>Ratings Sum 7</t>
  </si>
  <si>
    <t xml:space="preserve"> Moz8</t>
  </si>
  <si>
    <t xml:space="preserve"> kred9</t>
  </si>
  <si>
    <t xml:space="preserve"> peerindex10</t>
  </si>
  <si>
    <t xml:space="preserve"> twitter-followers11</t>
  </si>
  <si>
    <t xml:space="preserve"> twitter-following12</t>
  </si>
  <si>
    <t xml:space="preserve"> tweets13</t>
  </si>
  <si>
    <t>Klout14</t>
  </si>
  <si>
    <t>YouTube15</t>
  </si>
  <si>
    <t>Column16</t>
  </si>
  <si>
    <t>Score</t>
  </si>
  <si>
    <t>Top YouTubers</t>
  </si>
  <si>
    <t>Top Overall</t>
  </si>
  <si>
    <t># of Ratings</t>
  </si>
  <si>
    <t># of Ratings2</t>
  </si>
  <si>
    <t>Top Podcasters</t>
  </si>
  <si>
    <t>Top Bloggers</t>
  </si>
  <si>
    <t>Top Social</t>
  </si>
  <si>
    <t>This week in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</si>
</sst>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"/>
    <numFmt numFmtId="168" formatCode="0.0"/>
  </numFmts>
  <fonts count="15" x14ac:knownFonts="1"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b/>
      <sz val="15"/>
      <color theme="3"/>
      <name val="Calibri"/>
      <family val="2"/>
      <charset val="128"/>
      <scheme val="minor"/>
    </font>
    <font>
      <sz val="12"/>
      <color rgb="FF006100"/>
      <name val="Calibri"/>
      <family val="2"/>
      <charset val="128"/>
      <scheme val="minor"/>
    </font>
    <font>
      <sz val="12"/>
      <color rgb="FF9C6500"/>
      <name val="Calibri"/>
      <family val="2"/>
      <charset val="128"/>
      <scheme val="minor"/>
    </font>
    <font>
      <sz val="12"/>
      <color rgb="FFFF0000"/>
      <name val="Calibri"/>
      <family val="2"/>
      <charset val="128"/>
      <scheme val="minor"/>
    </font>
    <font>
      <b/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2"/>
      <color theme="4" tint="-0.249977111117893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name val="Calibri"/>
      <scheme val="minor"/>
    </font>
    <font>
      <sz val="12"/>
      <color rgb="FF000000"/>
      <name val="Calibri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3" tint="0.39997558519241921"/>
        <bgColor theme="6" tint="-0.249977111117893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theme="6" tint="-0.249977111117893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EBF1DE"/>
      </top>
      <bottom style="thin">
        <color rgb="FFEBF1DE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7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1" fontId="6" fillId="0" borderId="0" xfId="0" applyNumberFormat="1" applyFont="1"/>
    <xf numFmtId="0" fontId="0" fillId="4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7" fillId="5" borderId="3" xfId="0" applyFont="1" applyFill="1" applyBorder="1"/>
    <xf numFmtId="0" fontId="0" fillId="0" borderId="4" xfId="0" applyFont="1" applyBorder="1" applyAlignment="1">
      <alignment horizontal="left"/>
    </xf>
    <xf numFmtId="0" fontId="0" fillId="0" borderId="0" xfId="0" applyNumberFormat="1"/>
    <xf numFmtId="0" fontId="0" fillId="0" borderId="4" xfId="0" applyNumberFormat="1" applyFont="1" applyBorder="1"/>
    <xf numFmtId="0" fontId="7" fillId="5" borderId="5" xfId="0" applyFont="1" applyFill="1" applyBorder="1"/>
    <xf numFmtId="2" fontId="0" fillId="0" borderId="4" xfId="0" applyNumberFormat="1" applyFont="1" applyBorder="1"/>
    <xf numFmtId="1" fontId="0" fillId="0" borderId="4" xfId="0" applyNumberFormat="1" applyFont="1" applyBorder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10" fillId="0" borderId="0" xfId="0" applyFont="1"/>
    <xf numFmtId="3" fontId="10" fillId="0" borderId="0" xfId="0" applyNumberFormat="1" applyFont="1"/>
    <xf numFmtId="10" fontId="10" fillId="0" borderId="0" xfId="0" applyNumberFormat="1" applyFont="1"/>
    <xf numFmtId="0" fontId="0" fillId="0" borderId="0" xfId="0" applyFont="1"/>
    <xf numFmtId="0" fontId="5" fillId="0" borderId="0" xfId="0" applyFont="1"/>
    <xf numFmtId="0" fontId="11" fillId="0" borderId="0" xfId="0" applyFont="1"/>
    <xf numFmtId="3" fontId="11" fillId="0" borderId="0" xfId="0" applyNumberFormat="1" applyFont="1"/>
    <xf numFmtId="10" fontId="11" fillId="0" borderId="0" xfId="0" applyNumberFormat="1" applyFont="1"/>
    <xf numFmtId="0" fontId="0" fillId="0" borderId="0" xfId="0" applyNumberFormat="1" applyFont="1"/>
    <xf numFmtId="0" fontId="12" fillId="0" borderId="0" xfId="0" applyFont="1"/>
    <xf numFmtId="3" fontId="12" fillId="0" borderId="0" xfId="0" applyNumberFormat="1" applyFont="1"/>
    <xf numFmtId="10" fontId="12" fillId="0" borderId="0" xfId="0" applyNumberFormat="1" applyFont="1"/>
    <xf numFmtId="9" fontId="12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7" fillId="5" borderId="0" xfId="0" applyFont="1" applyFill="1" applyBorder="1"/>
    <xf numFmtId="0" fontId="7" fillId="5" borderId="6" xfId="0" applyFont="1" applyFill="1" applyBorder="1"/>
    <xf numFmtId="0" fontId="0" fillId="0" borderId="7" xfId="0" applyBorder="1"/>
    <xf numFmtId="9" fontId="0" fillId="0" borderId="0" xfId="1" applyFont="1"/>
    <xf numFmtId="0" fontId="7" fillId="5" borderId="3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7" fillId="5" borderId="6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9" fontId="0" fillId="0" borderId="0" xfId="0" applyNumberFormat="1" applyFont="1"/>
    <xf numFmtId="168" fontId="0" fillId="0" borderId="0" xfId="0" applyNumberFormat="1" applyFont="1" applyBorder="1"/>
    <xf numFmtId="1" fontId="0" fillId="0" borderId="0" xfId="0" applyNumberFormat="1" applyFont="1" applyBorder="1"/>
    <xf numFmtId="1" fontId="0" fillId="0" borderId="0" xfId="0" applyNumberFormat="1" applyBorder="1" applyAlignment="1">
      <alignment horizontal="right"/>
    </xf>
    <xf numFmtId="1" fontId="0" fillId="0" borderId="4" xfId="0" applyNumberFormat="1" applyBorder="1"/>
    <xf numFmtId="1" fontId="0" fillId="0" borderId="0" xfId="0" applyNumberFormat="1" applyBorder="1"/>
    <xf numFmtId="1" fontId="3" fillId="2" borderId="0" xfId="3" applyNumberFormat="1" applyBorder="1"/>
    <xf numFmtId="168" fontId="4" fillId="3" borderId="0" xfId="4" applyNumberFormat="1" applyBorder="1"/>
    <xf numFmtId="168" fontId="3" fillId="2" borderId="0" xfId="3" applyNumberFormat="1" applyBorder="1"/>
    <xf numFmtId="168" fontId="0" fillId="0" borderId="0" xfId="0" applyNumberFormat="1" applyBorder="1"/>
    <xf numFmtId="168" fontId="0" fillId="0" borderId="4" xfId="0" applyNumberFormat="1" applyBorder="1"/>
    <xf numFmtId="168" fontId="0" fillId="0" borderId="4" xfId="0" applyNumberFormat="1" applyFont="1" applyBorder="1"/>
    <xf numFmtId="168" fontId="4" fillId="3" borderId="4" xfId="4" applyNumberFormat="1" applyBorder="1"/>
    <xf numFmtId="168" fontId="3" fillId="2" borderId="4" xfId="3" applyNumberFormat="1" applyBorder="1"/>
    <xf numFmtId="1" fontId="4" fillId="3" borderId="0" xfId="4" applyNumberFormat="1" applyBorder="1"/>
    <xf numFmtId="1" fontId="4" fillId="3" borderId="4" xfId="4" applyNumberFormat="1" applyBorder="1"/>
    <xf numFmtId="1" fontId="4" fillId="3" borderId="0" xfId="4" applyNumberFormat="1" applyBorder="1" applyAlignment="1">
      <alignment horizontal="right"/>
    </xf>
    <xf numFmtId="168" fontId="0" fillId="0" borderId="4" xfId="0" applyNumberFormat="1" applyFont="1" applyFill="1" applyBorder="1"/>
    <xf numFmtId="168" fontId="3" fillId="0" borderId="4" xfId="3" applyNumberFormat="1" applyFill="1" applyBorder="1"/>
    <xf numFmtId="168" fontId="0" fillId="0" borderId="0" xfId="0" applyNumberFormat="1" applyFont="1" applyFill="1" applyBorder="1"/>
    <xf numFmtId="168" fontId="0" fillId="0" borderId="0" xfId="0" applyNumberFormat="1" applyFill="1"/>
    <xf numFmtId="168" fontId="4" fillId="0" borderId="0" xfId="4" applyNumberFormat="1" applyFill="1" applyBorder="1"/>
    <xf numFmtId="1" fontId="13" fillId="0" borderId="0" xfId="0" applyNumberFormat="1" applyFont="1" applyFill="1" applyBorder="1"/>
    <xf numFmtId="0" fontId="13" fillId="0" borderId="0" xfId="0" applyFont="1" applyFill="1" applyBorder="1"/>
    <xf numFmtId="9" fontId="13" fillId="0" borderId="0" xfId="1" applyFont="1" applyFill="1"/>
    <xf numFmtId="1" fontId="13" fillId="0" borderId="0" xfId="3" applyNumberFormat="1" applyFont="1" applyFill="1" applyBorder="1"/>
    <xf numFmtId="1" fontId="13" fillId="0" borderId="4" xfId="0" applyNumberFormat="1" applyFont="1" applyFill="1" applyBorder="1"/>
    <xf numFmtId="0" fontId="13" fillId="0" borderId="7" xfId="0" applyFont="1" applyFill="1" applyBorder="1"/>
    <xf numFmtId="1" fontId="13" fillId="0" borderId="4" xfId="4" applyNumberFormat="1" applyFont="1" applyFill="1" applyBorder="1"/>
    <xf numFmtId="1" fontId="13" fillId="0" borderId="4" xfId="3" applyNumberFormat="1" applyFont="1" applyFill="1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4" borderId="15" xfId="0" applyFill="1" applyBorder="1"/>
    <xf numFmtId="0" fontId="0" fillId="4" borderId="0" xfId="0" applyFill="1" applyBorder="1"/>
    <xf numFmtId="0" fontId="6" fillId="4" borderId="11" xfId="0" applyFont="1" applyFill="1" applyBorder="1"/>
    <xf numFmtId="0" fontId="0" fillId="4" borderId="11" xfId="0" applyFill="1" applyBorder="1"/>
    <xf numFmtId="0" fontId="2" fillId="0" borderId="0" xfId="2" applyBorder="1" applyAlignment="1">
      <alignment horizontal="left"/>
    </xf>
    <xf numFmtId="0" fontId="7" fillId="6" borderId="16" xfId="0" applyFont="1" applyFill="1" applyBorder="1" applyAlignment="1">
      <alignment wrapText="1"/>
    </xf>
    <xf numFmtId="0" fontId="7" fillId="6" borderId="17" xfId="0" applyFont="1" applyFill="1" applyBorder="1" applyAlignment="1">
      <alignment wrapText="1"/>
    </xf>
    <xf numFmtId="0" fontId="7" fillId="6" borderId="18" xfId="0" applyFont="1" applyFill="1" applyBorder="1" applyAlignment="1">
      <alignment wrapText="1"/>
    </xf>
    <xf numFmtId="0" fontId="14" fillId="0" borderId="19" xfId="0" applyFont="1" applyBorder="1"/>
    <xf numFmtId="0" fontId="0" fillId="0" borderId="20" xfId="0" applyFont="1" applyBorder="1" applyAlignment="1">
      <alignment horizontal="left"/>
    </xf>
    <xf numFmtId="1" fontId="3" fillId="2" borderId="21" xfId="3" applyNumberFormat="1" applyBorder="1"/>
    <xf numFmtId="168" fontId="0" fillId="0" borderId="21" xfId="0" applyNumberFormat="1" applyBorder="1"/>
    <xf numFmtId="1" fontId="0" fillId="0" borderId="21" xfId="0" applyNumberFormat="1" applyBorder="1"/>
    <xf numFmtId="1" fontId="13" fillId="0" borderId="21" xfId="0" applyNumberFormat="1" applyFont="1" applyFill="1" applyBorder="1"/>
    <xf numFmtId="1" fontId="4" fillId="3" borderId="21" xfId="4" applyNumberFormat="1" applyBorder="1"/>
    <xf numFmtId="9" fontId="13" fillId="0" borderId="22" xfId="1" applyFont="1" applyFill="1" applyBorder="1"/>
    <xf numFmtId="0" fontId="0" fillId="0" borderId="23" xfId="0" applyFont="1" applyBorder="1" applyAlignment="1">
      <alignment horizontal="left"/>
    </xf>
    <xf numFmtId="1" fontId="4" fillId="3" borderId="24" xfId="4" applyNumberFormat="1" applyBorder="1"/>
    <xf numFmtId="168" fontId="0" fillId="0" borderId="24" xfId="0" applyNumberFormat="1" applyBorder="1"/>
    <xf numFmtId="1" fontId="0" fillId="0" borderId="24" xfId="0" applyNumberFormat="1" applyBorder="1"/>
    <xf numFmtId="1" fontId="13" fillId="0" borderId="24" xfId="0" applyNumberFormat="1" applyFont="1" applyFill="1" applyBorder="1"/>
    <xf numFmtId="1" fontId="3" fillId="2" borderId="24" xfId="3" applyNumberFormat="1" applyBorder="1"/>
    <xf numFmtId="9" fontId="13" fillId="0" borderId="25" xfId="1" applyFont="1" applyFill="1" applyBorder="1"/>
    <xf numFmtId="1" fontId="4" fillId="3" borderId="24" xfId="4" applyNumberFormat="1" applyBorder="1" applyAlignment="1">
      <alignment horizontal="right"/>
    </xf>
    <xf numFmtId="168" fontId="0" fillId="0" borderId="24" xfId="0" applyNumberFormat="1" applyFont="1" applyBorder="1"/>
    <xf numFmtId="1" fontId="0" fillId="0" borderId="24" xfId="0" applyNumberFormat="1" applyFont="1" applyBorder="1"/>
    <xf numFmtId="0" fontId="0" fillId="0" borderId="26" xfId="0" applyFont="1" applyBorder="1" applyAlignment="1">
      <alignment horizontal="left"/>
    </xf>
    <xf numFmtId="1" fontId="0" fillId="0" borderId="27" xfId="0" applyNumberFormat="1" applyBorder="1"/>
    <xf numFmtId="168" fontId="0" fillId="0" borderId="27" xfId="0" applyNumberFormat="1" applyBorder="1"/>
    <xf numFmtId="1" fontId="13" fillId="0" borderId="27" xfId="0" applyNumberFormat="1" applyFont="1" applyFill="1" applyBorder="1"/>
    <xf numFmtId="9" fontId="13" fillId="0" borderId="28" xfId="1" applyFont="1" applyFill="1" applyBorder="1"/>
    <xf numFmtId="168" fontId="3" fillId="2" borderId="24" xfId="3" applyNumberFormat="1" applyBorder="1"/>
    <xf numFmtId="168" fontId="4" fillId="3" borderId="24" xfId="4" applyNumberFormat="1" applyBorder="1"/>
    <xf numFmtId="1" fontId="13" fillId="0" borderId="24" xfId="4" applyNumberFormat="1" applyFont="1" applyFill="1" applyBorder="1"/>
    <xf numFmtId="168" fontId="4" fillId="3" borderId="27" xfId="4" applyNumberFormat="1" applyBorder="1"/>
    <xf numFmtId="1" fontId="0" fillId="0" borderId="21" xfId="0" applyNumberFormat="1" applyFont="1" applyBorder="1" applyAlignment="1">
      <alignment horizontal="right"/>
    </xf>
    <xf numFmtId="168" fontId="0" fillId="0" borderId="21" xfId="0" applyNumberFormat="1" applyFont="1" applyFill="1" applyBorder="1"/>
    <xf numFmtId="1" fontId="0" fillId="0" borderId="21" xfId="0" applyNumberFormat="1" applyFont="1" applyBorder="1"/>
    <xf numFmtId="1" fontId="0" fillId="0" borderId="24" xfId="0" applyNumberFormat="1" applyBorder="1" applyAlignment="1">
      <alignment horizontal="right"/>
    </xf>
    <xf numFmtId="168" fontId="0" fillId="0" borderId="24" xfId="0" applyNumberFormat="1" applyFont="1" applyFill="1" applyBorder="1"/>
    <xf numFmtId="1" fontId="0" fillId="0" borderId="27" xfId="0" applyNumberFormat="1" applyFont="1" applyBorder="1" applyAlignment="1">
      <alignment horizontal="right"/>
    </xf>
    <xf numFmtId="168" fontId="0" fillId="0" borderId="27" xfId="0" applyNumberFormat="1" applyFont="1" applyFill="1" applyBorder="1"/>
    <xf numFmtId="1" fontId="0" fillId="0" borderId="27" xfId="0" applyNumberFormat="1" applyFont="1" applyBorder="1"/>
    <xf numFmtId="1" fontId="0" fillId="0" borderId="21" xfId="0" applyNumberFormat="1" applyBorder="1" applyAlignment="1">
      <alignment horizontal="right"/>
    </xf>
    <xf numFmtId="1" fontId="0" fillId="0" borderId="24" xfId="0" applyNumberFormat="1" applyFont="1" applyBorder="1" applyAlignment="1">
      <alignment horizontal="right"/>
    </xf>
    <xf numFmtId="1" fontId="3" fillId="2" borderId="27" xfId="3" applyNumberFormat="1" applyBorder="1"/>
    <xf numFmtId="168" fontId="3" fillId="2" borderId="21" xfId="3" applyNumberFormat="1" applyBorder="1"/>
    <xf numFmtId="1" fontId="4" fillId="3" borderId="27" xfId="4" applyNumberFormat="1" applyBorder="1"/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47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39" builtinId="9" hidden="1"/>
    <cellStyle name="Followed Hyperlink" xfId="1340" builtinId="9" hidden="1"/>
    <cellStyle name="Followed Hyperlink" xfId="1341" builtinId="9" hidden="1"/>
    <cellStyle name="Followed Hyperlink" xfId="1342" builtinId="9" hidden="1"/>
    <cellStyle name="Followed Hyperlink" xfId="1343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Good" xfId="3" builtinId="26"/>
    <cellStyle name="Heading 1" xfId="2" builtinId="16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Neutral" xfId="4" builtinId="28"/>
    <cellStyle name="Normal" xfId="0" builtinId="0"/>
    <cellStyle name="Percent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3" formatCode="0%"/>
    </dxf>
    <dxf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0.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border diagonalUp="0" diagonalDown="0">
        <left/>
        <right/>
        <top style="thin">
          <color rgb="FFEBF1DE"/>
        </top>
        <bottom style="thin">
          <color rgb="FFEBF1D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numFmt numFmtId="1" formatCode="0"/>
    </dxf>
    <dxf>
      <numFmt numFmtId="0" formatCode="General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8467</xdr:colOff>
      <xdr:row>0</xdr:row>
      <xdr:rowOff>891905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8000" cy="89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1854200</xdr:colOff>
      <xdr:row>0</xdr:row>
      <xdr:rowOff>891905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778000" cy="89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84670</xdr:colOff>
      <xdr:row>0</xdr:row>
      <xdr:rowOff>25401</xdr:rowOff>
    </xdr:from>
    <xdr:to>
      <xdr:col>2</xdr:col>
      <xdr:colOff>313270</xdr:colOff>
      <xdr:row>0</xdr:row>
      <xdr:rowOff>917306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0" y="25401"/>
          <a:ext cx="1778000" cy="89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1968500</xdr:colOff>
      <xdr:row>0</xdr:row>
      <xdr:rowOff>891905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778000" cy="89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0</xdr:rowOff>
    </xdr:from>
    <xdr:to>
      <xdr:col>1</xdr:col>
      <xdr:colOff>233680</xdr:colOff>
      <xdr:row>0</xdr:row>
      <xdr:rowOff>891905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1778000" cy="89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477520</xdr:colOff>
      <xdr:row>0</xdr:row>
      <xdr:rowOff>891905</xdr:rowOff>
    </xdr:to>
    <xdr:pic>
      <xdr:nvPicPr>
        <xdr:cNvPr id="2" name="Picture 1" descr="Logo.pd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480" y="0"/>
          <a:ext cx="1778000" cy="8919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yssa Engleson" refreshedDate="41642.858858449072" createdVersion="4" refreshedVersion="4" minRefreshableVersion="3" recordCount="405">
  <cacheSource type="worksheet">
    <worksheetSource name="Table1"/>
  </cacheSource>
  <cacheFields count="21">
    <cacheField name="Name" numFmtId="0">
      <sharedItems count="197">
        <s v="Aaron Hockley"/>
        <s v="Abel James"/>
        <s v="Abigail Hilton"/>
        <s v="Alison Kramer"/>
        <s v="Amanda Blain"/>
        <s v="Amanda Brooks"/>
        <s v="Amber J Lawson"/>
        <s v="Amy Lupold Bair"/>
        <s v="Amy Porterfield"/>
        <s v="Andrea Vahl"/>
        <s v="Andy Ihnatko"/>
        <s v="Angelique Toschi"/>
        <s v="Angelo Mandato"/>
        <s v="Annunziata Gianzero"/>
        <s v="Antonio Centeno"/>
        <s v="April Grant"/>
        <s v="Avi Glijansky"/>
        <s v="Barry Feldman"/>
        <s v="Betsy Flanagan"/>
        <s v="Big Anklevich"/>
        <s v="Bill Momary"/>
        <s v="Bonnie Gillespie"/>
        <s v="Brad Wyman"/>
        <s v="Brian Rodda"/>
        <s v="Brian Selke"/>
        <s v="Bryan Kramer"/>
        <s v="Bryan Lincoln"/>
        <s v="C.C. Chapman"/>
        <s v="Caleb Wojcik"/>
        <s v="Carol Cain"/>
        <s v="Carter Mason"/>
        <s v="Chase Reeves"/>
        <s v="Chris Christensen"/>
        <s v="Chris Denson"/>
        <s v="Chris Ducker"/>
        <s v="Chris Heuer"/>
        <s v="Christine Weatherup"/>
        <s v="Christof Laputka"/>
        <s v="Christopher Lester"/>
        <s v="Chuck Joiner"/>
        <s v="Claude Shires"/>
        <s v="Clayton Closson"/>
        <s v="Cliff Ravenscraft"/>
        <s v="Clintus McGintus"/>
        <s v="Collier Landry"/>
        <s v="Cora Harrington"/>
        <s v="Cynthia Sanchez"/>
        <s v="Damian Pelliccione"/>
        <s v="Damon Berger"/>
        <s v="Dan Miller"/>
        <s v="Daniel J. Lewis"/>
        <s v="Darlene Hildebrandt"/>
        <s v="Darrell Darnell"/>
        <s v="Dave Delaney"/>
        <s v="Dave Hamilton"/>
        <s v="Dave Swartz"/>
        <s v="Dave Taylor"/>
        <s v="Dave Zinman"/>
        <s v="David H. Lawrence XVII"/>
        <s v="David Jackson"/>
        <s v="David Risley"/>
        <s v="David Ross Paterson"/>
        <s v="David Thompson"/>
        <s v="David Tochterman"/>
        <s v="Dino Dogan"/>
        <s v="Don McAllister"/>
        <s v="Dr. Drew Pinsky"/>
        <s v="Dre Armeda"/>
        <s v="Dustin Hartzler"/>
        <s v="Elsie Escobar"/>
        <s v="Erik Fisher"/>
        <s v="Etela Ivkovic"/>
        <s v="Frank Krueger"/>
        <s v="Gary Arndt"/>
        <s v="Gary Bembridge"/>
        <s v="Glenn Ginsburg"/>
        <s v="Greg Benson"/>
        <s v="Greg Hickman"/>
        <s v="Heather Greenwood Davis"/>
        <s v="Ian Cleary"/>
        <s v="Izabela Russell"/>
        <s v="J. Lee"/>
        <s v="J. Sibley Law"/>
        <s v="Jackie Poriadjian"/>
        <s v="Jaime Tardy"/>
        <s v="James Wong"/>
        <s v="Jared Easley"/>
        <s v="Jared Hoy"/>
        <s v="Jason Cabassi"/>
        <s v="Jason Dimberg"/>
        <s v="Jason Ojalvo"/>
        <s v="Jason Van Orden"/>
        <s v="Jay Soderberg"/>
        <s v="Jeff Burns"/>
        <s v="Jenn Page"/>
        <s v="Jenni Powell"/>
        <s v="Jennifer Kushell"/>
        <s v="Jennifer McDonnell"/>
        <s v="Jennifer Selke"/>
        <s v="Jeremy Frandsen"/>
        <s v="Jodi Gersh"/>
        <s v="John Gilles"/>
        <s v="John Lee Dumas"/>
        <s v="John Symonds"/>
        <s v="Jon Skogmo"/>
        <s v="Julien Smith"/>
        <s v="Justin Jackson"/>
        <s v="Justin Levy"/>
        <s v="Kathy Doyle"/>
        <s v="Keith Goralski"/>
        <s v="Kenn Blanchard"/>
        <s v="Kent Nichols"/>
        <s v="Kim Evey"/>
        <s v="Lara Loest"/>
        <s v="Lee Odden"/>
        <s v="Leo Laporte"/>
        <s v="Lian Dolan"/>
        <s v="Lisa B. Marshall"/>
        <s v="Lon Seidman"/>
        <s v="Lou Mongello"/>
        <s v="Luvvie Ajayi"/>
        <s v="Lynette Young"/>
        <s v="Marcie Hill"/>
        <s v="Mark Malkoff"/>
        <s v="Mark W. Gray"/>
        <s v="Mark Wilkinson"/>
        <s v="Marshal Latham"/>
        <s v="Marshall Sylver"/>
        <s v="Martin Jones"/>
        <s v="Mary Jo Manzanares"/>
        <s v="Matt Enlow"/>
        <s v="Matthew Alecock"/>
        <s v="Matthew Berry"/>
        <s v="Matthew Morgenthaler"/>
        <s v="Matty Kirsch"/>
        <s v="Michael Hyatt"/>
        <s v="Michael O'Neal"/>
        <s v="Michael Schechter"/>
        <s v="Michael Terpin"/>
        <s v="Michael Weinberg"/>
        <s v="Mignon Fogarty"/>
        <s v="Mike Russell"/>
        <s v="Mike Vardy"/>
        <s v="Mitch Canter"/>
        <s v="Mitch Wilson"/>
        <s v="Nate Ravitz"/>
        <s v="Neal Schaffer"/>
        <s v="Nick Fortunato"/>
        <s v="Nick Unsworth"/>
        <s v="Nicole Siscaretti"/>
        <s v="Noah Shanok"/>
        <s v="Norman Pattiz"/>
        <s v="Pat Flynn"/>
        <s v="Patrice Yursik"/>
        <s v="Paul Kontonis"/>
        <s v="Paul Rakov"/>
        <s v="Paula Pant"/>
        <s v="Penny Sansevieri"/>
        <s v="Rafi Mamalian"/>
        <s v="Ray Edwards"/>
        <s v="Ray Ortega"/>
        <s v="Renee Chambliss"/>
        <s v="Ric Dragon"/>
        <s v="Rich Brooks"/>
        <s v="richard spalding"/>
        <s v="Rick Mulready"/>
        <s v="Rish Outfield"/>
        <s v="Rob Barnett"/>
        <s v="Rob Walch"/>
        <s v="Robert Cesternino"/>
        <s v="Robert Scoble"/>
        <s v="Roderick Russell"/>
        <s v="Sam Fiorella"/>
        <s v="Sandra Payne"/>
        <s v="Schlomo Rabinowitz"/>
        <s v="Scott Brown"/>
        <s v="Scott Fussell"/>
        <s v="Scott Sigler"/>
        <s v="Scott Stratten"/>
        <s v="Shilpi Roy"/>
        <s v="Spud Hilton"/>
        <s v="Stephanie Ravenscraft"/>
        <s v="Steve Peters"/>
        <s v="Susan Miller"/>
        <s v="Tamsen Webster"/>
        <s v="Tanya Bershadsky"/>
        <s v="Tara Salinas"/>
        <s v="Ted Schilowitz"/>
        <s v="Tim Street"/>
        <s v="Todd Cochrane"/>
        <s v="Tom Webster"/>
        <s v="Tony Perez"/>
        <s v="Victoria Araj"/>
        <s v="William Downs"/>
        <s v="William Keenan"/>
        <s v="William Marshall"/>
        <s v="Zack Boone"/>
      </sharedItems>
    </cacheField>
    <cacheField name="connection urls" numFmtId="0">
      <sharedItems containsBlank="1"/>
    </cacheField>
    <cacheField name="Feedly Subscribers" numFmtId="0">
      <sharedItems containsBlank="1" containsMixedTypes="1" containsNumber="1" containsInteger="1" minValue="1" maxValue="22775"/>
    </cacheField>
    <cacheField name="Podcast" numFmtId="0">
      <sharedItems containsBlank="1"/>
    </cacheField>
    <cacheField name="TrueRank" numFmtId="0">
      <sharedItems containsString="0" containsBlank="1" containsNumber="1" containsInteger="1" minValue="2" maxValue="296"/>
    </cacheField>
    <cacheField name="Avg Rating" numFmtId="0">
      <sharedItems containsString="0" containsBlank="1" containsNumber="1" minValue="2.5" maxValue="5"/>
    </cacheField>
    <cacheField name="Ratings" numFmtId="0">
      <sharedItems containsString="0" containsBlank="1" containsNumber="1" containsInteger="1" minValue="0" maxValue="1472"/>
    </cacheField>
    <cacheField name="Ratings Sum" numFmtId="0">
      <sharedItems containsSemiMixedTypes="0" containsString="0" containsNumber="1" minValue="0" maxValue="5888"/>
    </cacheField>
    <cacheField name="TrueRank Overall" numFmtId="0">
      <sharedItems containsString="0" containsBlank="1" containsNumber="1" containsInteger="1" minValue="67" maxValue="258"/>
    </cacheField>
    <cacheField name="moz" numFmtId="0">
      <sharedItems containsString="0" containsBlank="1" containsNumber="1" containsInteger="1" minValue="0" maxValue="86"/>
    </cacheField>
    <cacheField name="kred" numFmtId="0">
      <sharedItems containsString="0" containsBlank="1" containsNumber="1" containsInteger="1" minValue="100" maxValue="988"/>
    </cacheField>
    <cacheField name="peerindex" numFmtId="0">
      <sharedItems containsBlank="1" containsMixedTypes="1" containsNumber="1" containsInteger="1" minValue="0" maxValue="92"/>
    </cacheField>
    <cacheField name="twitter-followers" numFmtId="0">
      <sharedItems containsString="0" containsBlank="1" containsNumber="1" containsInteger="1" minValue="33" maxValue="3071646"/>
    </cacheField>
    <cacheField name="twitter-following" numFmtId="0">
      <sharedItems containsString="0" containsBlank="1" containsNumber="1" containsInteger="1" minValue="1" maxValue="52572"/>
    </cacheField>
    <cacheField name="tweets" numFmtId="0">
      <sharedItems containsString="0" containsBlank="1" containsNumber="1" containsInteger="1" minValue="0" maxValue="167676"/>
    </cacheField>
    <cacheField name="klout master" numFmtId="0">
      <sharedItems containsBlank="1" containsMixedTypes="1" containsNumber="1" containsInteger="1" minValue="28" maxValue="88"/>
    </cacheField>
    <cacheField name="klout-name" numFmtId="0">
      <sharedItems containsBlank="1"/>
    </cacheField>
    <cacheField name="Klout LinkedIn" numFmtId="0">
      <sharedItems containsBlank="1" containsMixedTypes="1" containsNumber="1" minValue="3.0000000000000001E-3" maxValue="0.72199999999999998"/>
    </cacheField>
    <cacheField name="Klout Instagram" numFmtId="0">
      <sharedItems containsBlank="1" containsMixedTypes="1" containsNumber="1" minValue="3.5999999999999997E-2" maxValue="0.45800000000000002"/>
    </cacheField>
    <cacheField name="Klout Google+" numFmtId="0">
      <sharedItems containsBlank="1" containsMixedTypes="1" containsNumber="1" minValue="8.9999999999999998E-4" maxValue="0.221"/>
    </cacheField>
    <cacheField name="Klout Facebook" numFmtId="0">
      <sharedItems containsBlank="1" containsMixedTypes="1" containsNumber="1" minValue="8.9999999999999993E-3" maxValue="0.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5">
  <r>
    <x v="0"/>
    <s v="http://hockleyphoto.com"/>
    <n v="8"/>
    <m/>
    <m/>
    <m/>
    <m/>
    <n v="0"/>
    <m/>
    <m/>
    <m/>
    <m/>
    <m/>
    <m/>
    <m/>
    <m/>
    <m/>
    <m/>
    <m/>
    <m/>
    <m/>
  </r>
  <r>
    <x v="0"/>
    <s v="http://dailyphotothing.com"/>
    <n v="10"/>
    <s v="Social Photo Talk"/>
    <m/>
    <m/>
    <n v="0"/>
    <n v="0"/>
    <m/>
    <n v="54"/>
    <n v="843"/>
    <n v="64"/>
    <n v="5201"/>
    <n v="2017"/>
    <n v="67587"/>
    <n v="63"/>
    <s v="Hockley"/>
    <n v="5.1999999999999998E-2"/>
    <n v="0.126"/>
    <n v="8.8999999999999996E-2"/>
    <n v="0.182"/>
  </r>
  <r>
    <x v="1"/>
    <s v="http://donecast.com"/>
    <n v="1"/>
    <s v="Fat-Burning Man by Abel James: Real Food, Real Results. Video Podcast"/>
    <m/>
    <n v="5"/>
    <n v="30"/>
    <n v="150"/>
    <m/>
    <m/>
    <m/>
    <m/>
    <m/>
    <m/>
    <m/>
    <m/>
    <m/>
    <m/>
    <m/>
    <m/>
    <m/>
  </r>
  <r>
    <x v="1"/>
    <s v="http://fatburningman.com"/>
    <n v="616"/>
    <s v="The Fat-Burning Man Show by Abel James. Paleo Nutrition, Ancestral Health, and Primal Fitness"/>
    <n v="5"/>
    <n v="5"/>
    <n v="733"/>
    <n v="3665"/>
    <n v="179"/>
    <n v="55"/>
    <n v="761"/>
    <n v="56"/>
    <n v="9880"/>
    <n v="510"/>
    <n v="3471"/>
    <n v="68"/>
    <s v="Bascom"/>
    <n v="4.2000000000000003E-2"/>
    <s v="unknown"/>
    <n v="1.7999999999999999E-2"/>
    <n v="0.51700000000000002"/>
  </r>
  <r>
    <x v="2"/>
    <s v="http://abigailhilton.com"/>
    <n v="5"/>
    <s v="The Prophet of Panamindorah, Book III Fire and Flood"/>
    <m/>
    <m/>
    <n v="0"/>
    <n v="0"/>
    <m/>
    <m/>
    <m/>
    <m/>
    <m/>
    <m/>
    <m/>
    <m/>
    <m/>
    <m/>
    <m/>
    <m/>
    <m/>
  </r>
  <r>
    <x v="2"/>
    <s v="http://cowrycatchers.com"/>
    <n v="12"/>
    <s v="The Prophet of Panamindorah, Book II Wolflings and Wizards"/>
    <m/>
    <m/>
    <n v="0"/>
    <n v="0"/>
    <m/>
    <n v="26"/>
    <n v="732"/>
    <n v="37"/>
    <n v="504"/>
    <n v="205"/>
    <n v="7082"/>
    <s v="unknown"/>
    <s v="Hilton"/>
    <s v="unknown"/>
    <s v="unknown"/>
    <s v="unknown"/>
    <s v="unknown"/>
  </r>
  <r>
    <x v="2"/>
    <m/>
    <m/>
    <s v="The Prophet of Panamindorah, Book I Fauns and Filinians"/>
    <m/>
    <m/>
    <n v="0"/>
    <n v="0"/>
    <m/>
    <m/>
    <m/>
    <m/>
    <m/>
    <m/>
    <m/>
    <m/>
    <m/>
    <m/>
    <m/>
    <m/>
    <m/>
  </r>
  <r>
    <x v="2"/>
    <m/>
    <m/>
    <s v="The Guild of the Cowry Catchers, Book 1 Embers"/>
    <m/>
    <n v="4.5"/>
    <n v="7"/>
    <n v="31.5"/>
    <m/>
    <m/>
    <m/>
    <m/>
    <m/>
    <m/>
    <m/>
    <m/>
    <m/>
    <m/>
    <m/>
    <m/>
    <m/>
  </r>
  <r>
    <x v="2"/>
    <m/>
    <m/>
    <s v="The Guild of the Cowry Catchers, Book 4: Out of the Ashes"/>
    <m/>
    <n v="4"/>
    <n v="17"/>
    <n v="68"/>
    <m/>
    <m/>
    <m/>
    <m/>
    <m/>
    <m/>
    <m/>
    <m/>
    <m/>
    <m/>
    <m/>
    <m/>
    <m/>
  </r>
  <r>
    <x v="2"/>
    <m/>
    <m/>
    <s v="The Guild of the Cowry Catchers, Book 3 Ashes"/>
    <m/>
    <n v="4.5"/>
    <n v="8"/>
    <n v="36"/>
    <m/>
    <m/>
    <m/>
    <m/>
    <m/>
    <m/>
    <m/>
    <m/>
    <m/>
    <m/>
    <m/>
    <m/>
    <m/>
  </r>
  <r>
    <x v="2"/>
    <m/>
    <m/>
    <s v="The Guild of the Cowry Catchers, Book 2 Flames"/>
    <m/>
    <n v="5"/>
    <n v="17"/>
    <n v="85"/>
    <m/>
    <m/>
    <m/>
    <m/>
    <m/>
    <m/>
    <m/>
    <m/>
    <m/>
    <m/>
    <m/>
    <m/>
    <m/>
  </r>
  <r>
    <x v="2"/>
    <m/>
    <m/>
    <s v="Guild of the Cowry Catchers"/>
    <m/>
    <n v="4.5"/>
    <n v="84"/>
    <n v="378"/>
    <m/>
    <m/>
    <m/>
    <m/>
    <m/>
    <m/>
    <m/>
    <m/>
    <m/>
    <m/>
    <m/>
    <m/>
    <m/>
  </r>
  <r>
    <x v="2"/>
    <m/>
    <m/>
    <s v="The Prophet of Panamindorah"/>
    <m/>
    <n v="5"/>
    <n v="28"/>
    <n v="140"/>
    <m/>
    <m/>
    <m/>
    <m/>
    <m/>
    <m/>
    <m/>
    <m/>
    <m/>
    <m/>
    <m/>
    <m/>
    <m/>
  </r>
  <r>
    <x v="2"/>
    <m/>
    <m/>
    <s v="The Worlds of Abigail Hilton Podcast"/>
    <m/>
    <m/>
    <n v="0"/>
    <n v="0"/>
    <m/>
    <m/>
    <m/>
    <m/>
    <m/>
    <m/>
    <m/>
    <m/>
    <m/>
    <m/>
    <m/>
    <m/>
    <m/>
  </r>
  <r>
    <x v="2"/>
    <m/>
    <m/>
    <s v="Crossroads - Short Stories from Panamindorah"/>
    <m/>
    <n v="5"/>
    <n v="1"/>
    <n v="5"/>
    <m/>
    <m/>
    <m/>
    <m/>
    <m/>
    <m/>
    <m/>
    <m/>
    <m/>
    <m/>
    <m/>
    <m/>
    <m/>
  </r>
  <r>
    <x v="3"/>
    <s v="http://www.AlisonRobin.com"/>
    <n v="3"/>
    <s v="The Vegas 30: Vegas Tips and Tricks for those over 30"/>
    <m/>
    <n v="5"/>
    <n v="2"/>
    <n v="10"/>
    <m/>
    <n v="51"/>
    <n v="850"/>
    <n v="61"/>
    <n v="7591"/>
    <n v="4010"/>
    <n v="45449"/>
    <n v="55"/>
    <s v="Kramer"/>
    <n v="4.1000000000000002E-2"/>
    <n v="0.108"/>
    <s v="unknown"/>
    <n v="0.16500000000000001"/>
  </r>
  <r>
    <x v="3"/>
    <s v="http://www.UnPodcast.com"/>
    <n v="2001"/>
    <s v="The UnPodcast: The Business Podcast for the Fed Up"/>
    <m/>
    <n v="5"/>
    <n v="12"/>
    <n v="60"/>
    <m/>
    <m/>
    <m/>
    <m/>
    <m/>
    <m/>
    <m/>
    <m/>
    <m/>
    <m/>
    <m/>
    <m/>
    <m/>
  </r>
  <r>
    <x v="4"/>
    <s v="http://www.amandablain.com"/>
    <n v="17"/>
    <m/>
    <m/>
    <m/>
    <m/>
    <n v="0"/>
    <m/>
    <n v="53"/>
    <n v="836"/>
    <n v="65"/>
    <n v="17872"/>
    <n v="9349"/>
    <n v="10557"/>
    <n v="78"/>
    <s v="Blain"/>
    <n v="2.8000000000000001E-2"/>
    <n v="0.14499999999999999"/>
    <n v="0.218"/>
    <n v="0.27600000000000002"/>
  </r>
  <r>
    <x v="4"/>
    <s v="http://www.girlfriendsocial.com"/>
    <m/>
    <m/>
    <m/>
    <m/>
    <m/>
    <n v="0"/>
    <m/>
    <m/>
    <m/>
    <m/>
    <m/>
    <m/>
    <m/>
    <m/>
    <m/>
    <m/>
    <m/>
    <m/>
    <m/>
  </r>
  <r>
    <x v="5"/>
    <s v="http://www.runtothefinish.com"/>
    <n v="360"/>
    <m/>
    <m/>
    <m/>
    <m/>
    <n v="0"/>
    <m/>
    <n v="49"/>
    <n v="786"/>
    <n v="59"/>
    <n v="9218"/>
    <n v="1911"/>
    <n v="15900"/>
    <n v="71"/>
    <s v="Brooks"/>
    <n v="2.5999999999999999E-2"/>
    <n v="0.32600000000000001"/>
    <n v="6.3E-2"/>
    <n v="0.22500000000000001"/>
  </r>
  <r>
    <x v="6"/>
    <s v="http://www.comedygivesback.com"/>
    <n v="2"/>
    <m/>
    <m/>
    <m/>
    <m/>
    <n v="0"/>
    <m/>
    <m/>
    <m/>
    <m/>
    <m/>
    <m/>
    <m/>
    <m/>
    <m/>
    <m/>
    <m/>
    <m/>
    <m/>
  </r>
  <r>
    <x v="6"/>
    <s v="http://www.story-tech.com"/>
    <n v="4"/>
    <m/>
    <m/>
    <m/>
    <m/>
    <n v="0"/>
    <m/>
    <n v="29"/>
    <n v="736"/>
    <n v="56"/>
    <n v="10896"/>
    <n v="1725"/>
    <n v="5405"/>
    <n v="65"/>
    <s v="Lawson"/>
    <n v="0.159"/>
    <s v="unknown"/>
    <s v="unknown"/>
    <n v="0.61099999999999999"/>
  </r>
  <r>
    <x v="7"/>
    <s v="http://resourcefulmommymedia.com"/>
    <n v="3"/>
    <m/>
    <m/>
    <m/>
    <m/>
    <n v="0"/>
    <m/>
    <m/>
    <m/>
    <m/>
    <m/>
    <m/>
    <m/>
    <m/>
    <m/>
    <m/>
    <m/>
    <m/>
    <m/>
  </r>
  <r>
    <x v="7"/>
    <s v="http://resourcefulmommy.com"/>
    <n v="116"/>
    <m/>
    <m/>
    <m/>
    <m/>
    <n v="0"/>
    <m/>
    <n v="76"/>
    <n v="988"/>
    <n v="80"/>
    <n v="59612"/>
    <n v="17326"/>
    <n v="167676"/>
    <n v="65"/>
    <s v="Lupold Bair"/>
    <n v="5.0999999999999997E-2"/>
    <s v="unknown"/>
    <s v="unknown"/>
    <n v="7.2999999999999995E-2"/>
  </r>
  <r>
    <x v="8"/>
    <s v="http://www.fbmarketingprofitlab.com"/>
    <n v="2"/>
    <m/>
    <m/>
    <m/>
    <m/>
    <n v="0"/>
    <m/>
    <m/>
    <m/>
    <m/>
    <m/>
    <m/>
    <m/>
    <m/>
    <m/>
    <m/>
    <m/>
    <m/>
    <m/>
  </r>
  <r>
    <x v="8"/>
    <s v="http://www.amyporterfield.com"/>
    <n v="1044"/>
    <s v="Online Marketing Made Easy with Amy Porterfield"/>
    <n v="41"/>
    <n v="5"/>
    <n v="139"/>
    <n v="695"/>
    <m/>
    <n v="56"/>
    <n v="867"/>
    <n v="75"/>
    <n v="77791"/>
    <n v="52572"/>
    <n v="4624"/>
    <n v="69"/>
    <s v="Porterfield"/>
    <n v="4.2000000000000003E-2"/>
    <s v="unknown"/>
    <n v="2E-3"/>
    <n v="0.316"/>
  </r>
  <r>
    <x v="9"/>
    <s v="http://www.andreavahl.com"/>
    <n v="150"/>
    <s v="Tech Talk with Andrea Vahl"/>
    <m/>
    <m/>
    <n v="0"/>
    <n v="0"/>
    <m/>
    <n v="41"/>
    <n v="788"/>
    <n v="66"/>
    <n v="10218"/>
    <n v="5099"/>
    <n v="9002"/>
    <n v="73"/>
    <s v="Vahl"/>
    <n v="5.6000000000000001E-2"/>
    <n v="0.10100000000000001"/>
    <n v="3.7999999999999999E-2"/>
    <n v="0.40400000000000003"/>
  </r>
  <r>
    <x v="10"/>
    <m/>
    <m/>
    <m/>
    <m/>
    <m/>
    <m/>
    <n v="0"/>
    <m/>
    <n v="71"/>
    <n v="942"/>
    <n v="81"/>
    <n v="80614"/>
    <n v="623"/>
    <n v="22220"/>
    <n v="72"/>
    <s v="Ihnatko"/>
    <m/>
    <m/>
    <m/>
    <m/>
  </r>
  <r>
    <x v="11"/>
    <s v="http://www.angeliquetoschi.com"/>
    <n v="2"/>
    <m/>
    <m/>
    <m/>
    <m/>
    <n v="0"/>
    <m/>
    <n v="38"/>
    <n v="761"/>
    <n v="52"/>
    <n v="1605"/>
    <n v="2001"/>
    <n v="29211"/>
    <n v="65"/>
    <s v="Toschi"/>
    <n v="0.02"/>
    <n v="0.14899999999999999"/>
    <s v="unknown"/>
    <n v="0.58199999999999996"/>
  </r>
  <r>
    <x v="12"/>
    <s v="http://www.rawvoice.com"/>
    <n v="4"/>
    <m/>
    <m/>
    <m/>
    <m/>
    <n v="0"/>
    <m/>
    <m/>
    <m/>
    <m/>
    <m/>
    <m/>
    <m/>
    <m/>
    <m/>
    <m/>
    <m/>
    <m/>
    <m/>
  </r>
  <r>
    <x v="12"/>
    <s v="http://angelo.mandato.com"/>
    <n v="13"/>
    <s v="Plugins: WordPress Plugins Podcast"/>
    <m/>
    <n v="3"/>
    <n v="8"/>
    <n v="24"/>
    <m/>
    <n v="39"/>
    <n v="653"/>
    <n v="40"/>
    <n v="2111"/>
    <n v="2107"/>
    <n v="4842"/>
    <s v="unknown"/>
    <s v="Mandato"/>
    <s v="unknown"/>
    <s v="unknown"/>
    <s v="unknown"/>
    <s v="unknown"/>
  </r>
  <r>
    <x v="13"/>
    <s v="http://annunziata.com"/>
    <n v="4"/>
    <m/>
    <m/>
    <m/>
    <m/>
    <n v="0"/>
    <m/>
    <n v="1"/>
    <n v="591"/>
    <n v="25"/>
    <n v="345"/>
    <n v="193"/>
    <n v="489"/>
    <s v="unknown"/>
    <s v="Gianzero"/>
    <s v="unknown"/>
    <s v="unknown"/>
    <s v="unknown"/>
    <s v="unknown"/>
  </r>
  <r>
    <x v="13"/>
    <s v="http://ivyfilms.com"/>
    <m/>
    <m/>
    <m/>
    <m/>
    <m/>
    <n v="0"/>
    <m/>
    <m/>
    <m/>
    <m/>
    <m/>
    <m/>
    <m/>
    <m/>
    <m/>
    <m/>
    <m/>
    <m/>
    <m/>
  </r>
  <r>
    <x v="14"/>
    <s v="http://www.realmenrealstyle.com/"/>
    <n v="1000"/>
    <m/>
    <m/>
    <m/>
    <m/>
    <n v="0"/>
    <m/>
    <n v="34"/>
    <n v="731"/>
    <n v="47"/>
    <n v="4402"/>
    <n v="252"/>
    <n v="2711"/>
    <s v="unknown"/>
    <s v="Centeno"/>
    <s v="unknown"/>
    <s v="unknown"/>
    <s v="unknown"/>
    <s v="unknown"/>
  </r>
  <r>
    <x v="15"/>
    <s v="http://www.indieintertube.tv"/>
    <n v="8"/>
    <m/>
    <m/>
    <m/>
    <m/>
    <n v="0"/>
    <m/>
    <n v="41"/>
    <n v="771"/>
    <n v="49"/>
    <n v="3191"/>
    <n v="1983"/>
    <n v="36967"/>
    <n v="51"/>
    <s v="Grant"/>
    <n v="8.5000000000000006E-2"/>
    <s v="unknown"/>
    <s v="unknown"/>
    <n v="0.54400000000000004"/>
  </r>
  <r>
    <x v="16"/>
    <s v="http://www.highway9pictures.com"/>
    <m/>
    <m/>
    <m/>
    <m/>
    <m/>
    <n v="0"/>
    <m/>
    <n v="30"/>
    <n v="722"/>
    <n v="36"/>
    <n v="396"/>
    <n v="311"/>
    <n v="2832"/>
    <n v="47"/>
    <s v="Glijansky"/>
    <s v="unknown"/>
    <s v="unknown"/>
    <s v="unknown"/>
    <n v="0.25900000000000001"/>
  </r>
  <r>
    <x v="17"/>
    <s v="http://feldmancreative.com"/>
    <n v="69"/>
    <s v="The Point: In Your Ear"/>
    <m/>
    <m/>
    <n v="0"/>
    <n v="0"/>
    <m/>
    <n v="38"/>
    <n v="774"/>
    <n v="55"/>
    <n v="3766"/>
    <n v="2275"/>
    <n v="3691"/>
    <n v="61"/>
    <s v="Feldman"/>
    <n v="0.14899999999999999"/>
    <n v="0.10199999999999999"/>
    <n v="3.4000000000000002E-2"/>
    <n v="3.6999999999999998E-2"/>
  </r>
  <r>
    <x v="17"/>
    <m/>
    <m/>
    <s v="Content Marketing Minds"/>
    <m/>
    <m/>
    <n v="0"/>
    <n v="0"/>
    <m/>
    <m/>
    <m/>
    <m/>
    <m/>
    <m/>
    <m/>
    <m/>
    <m/>
    <m/>
    <m/>
    <m/>
    <m/>
  </r>
  <r>
    <x v="18"/>
    <s v="http://WorkStrengths.com"/>
    <m/>
    <m/>
    <m/>
    <m/>
    <m/>
    <n v="0"/>
    <m/>
    <n v="16"/>
    <n v="599"/>
    <n v="41"/>
    <n v="1441"/>
    <n v="1409"/>
    <n v="408"/>
    <n v="50"/>
    <s v="Flanagan"/>
    <n v="0.72199999999999998"/>
    <s v="unknown"/>
    <n v="3.7999999999999999E-2"/>
    <n v="0.03"/>
  </r>
  <r>
    <x v="19"/>
    <s v="http://dunesteef.blogspot.com"/>
    <n v="10"/>
    <m/>
    <m/>
    <m/>
    <m/>
    <n v="0"/>
    <m/>
    <n v="18"/>
    <n v="640"/>
    <n v="29"/>
    <n v="335"/>
    <n v="106"/>
    <n v="1154"/>
    <s v="unknown"/>
    <s v="Anklevich"/>
    <s v="unknown"/>
    <s v="unknown"/>
    <s v="unknown"/>
    <s v="unknown"/>
  </r>
  <r>
    <x v="19"/>
    <s v="http://dunesteef.com"/>
    <n v="65"/>
    <s v="The Anklecast"/>
    <m/>
    <n v="5"/>
    <n v="1"/>
    <n v="5"/>
    <m/>
    <m/>
    <m/>
    <m/>
    <m/>
    <m/>
    <m/>
    <m/>
    <m/>
    <m/>
    <m/>
    <m/>
    <m/>
  </r>
  <r>
    <x v="20"/>
    <s v="http://blog.ebyline.com"/>
    <n v="56"/>
    <m/>
    <m/>
    <m/>
    <m/>
    <n v="0"/>
    <m/>
    <n v="30"/>
    <n v="727"/>
    <n v="49"/>
    <n v="2803"/>
    <n v="2242"/>
    <n v="4042"/>
    <n v="54"/>
    <s v="Momary"/>
    <s v="unknown"/>
    <s v="unknown"/>
    <s v="unknown"/>
    <n v="7.0999999999999994E-2"/>
  </r>
  <r>
    <x v="20"/>
    <s v="http://ebyline.com"/>
    <m/>
    <m/>
    <m/>
    <m/>
    <m/>
    <n v="0"/>
    <m/>
    <m/>
    <m/>
    <m/>
    <m/>
    <m/>
    <m/>
    <m/>
    <m/>
    <m/>
    <m/>
    <m/>
    <m/>
  </r>
  <r>
    <x v="21"/>
    <s v="http://bonniegillespie.com"/>
    <n v="18"/>
    <s v="The Work"/>
    <m/>
    <n v="4.5"/>
    <n v="17"/>
    <n v="76.5"/>
    <m/>
    <n v="53"/>
    <n v="799"/>
    <n v="64"/>
    <n v="16735"/>
    <n v="54"/>
    <n v="13720"/>
    <n v="61"/>
    <s v="Gillespie"/>
    <s v="unknown"/>
    <s v="unknown"/>
    <n v="6.0000000000000001E-3"/>
    <n v="0.154"/>
  </r>
  <r>
    <x v="21"/>
    <s v="http://cricketfeet.com"/>
    <m/>
    <m/>
    <m/>
    <m/>
    <m/>
    <n v="0"/>
    <m/>
    <m/>
    <m/>
    <m/>
    <m/>
    <m/>
    <m/>
    <m/>
    <m/>
    <m/>
    <m/>
    <m/>
    <m/>
  </r>
  <r>
    <x v="22"/>
    <s v="http://www.fundanything.com"/>
    <m/>
    <m/>
    <m/>
    <m/>
    <m/>
    <n v="0"/>
    <m/>
    <n v="53"/>
    <n v="838"/>
    <n v="68"/>
    <n v="5970"/>
    <n v="321"/>
    <n v="42048"/>
    <n v="53"/>
    <s v="Wyman"/>
    <s v="unknown"/>
    <s v="unknown"/>
    <s v="unknown"/>
    <s v="unknown"/>
  </r>
  <r>
    <x v="23"/>
    <s v="http://www.brianrodda.com"/>
    <n v="1"/>
    <m/>
    <m/>
    <m/>
    <m/>
    <n v="0"/>
    <m/>
    <n v="18"/>
    <n v="685"/>
    <n v="36"/>
    <n v="1196"/>
    <n v="1292"/>
    <n v="2198"/>
    <n v="44"/>
    <s v="Rodda"/>
    <s v="unknown"/>
    <s v="unknown"/>
    <s v="unknown"/>
    <s v="unknown"/>
  </r>
  <r>
    <x v="23"/>
    <s v="http://www.brianroddaconsulting.com"/>
    <m/>
    <m/>
    <m/>
    <m/>
    <m/>
    <n v="0"/>
    <m/>
    <m/>
    <m/>
    <m/>
    <m/>
    <m/>
    <m/>
    <m/>
    <m/>
    <m/>
    <m/>
    <m/>
    <m/>
  </r>
  <r>
    <x v="24"/>
    <s v="http://www.advent.com"/>
    <m/>
    <m/>
    <m/>
    <m/>
    <m/>
    <n v="0"/>
    <m/>
    <n v="1"/>
    <n v="473"/>
    <n v="0"/>
    <n v="106"/>
    <n v="238"/>
    <n v="529"/>
    <n v="29"/>
    <s v="W. Selke"/>
    <s v="unknown"/>
    <s v="unknown"/>
    <s v="unknown"/>
    <s v="unknown"/>
  </r>
  <r>
    <x v="25"/>
    <s v="http://www.bryankramer.com"/>
    <n v="19"/>
    <m/>
    <m/>
    <m/>
    <m/>
    <n v="0"/>
    <m/>
    <m/>
    <m/>
    <m/>
    <m/>
    <m/>
    <m/>
    <m/>
    <m/>
    <m/>
    <m/>
    <m/>
    <m/>
  </r>
  <r>
    <x v="25"/>
    <s v="http://www.purematter.com"/>
    <n v="25"/>
    <s v="From the Author’s Point of View with Bryan Kramer"/>
    <m/>
    <m/>
    <n v="0"/>
    <n v="0"/>
    <m/>
    <n v="60"/>
    <n v="897"/>
    <n v="80"/>
    <n v="71500"/>
    <n v="32905"/>
    <n v="23915"/>
    <n v="79"/>
    <m/>
    <m/>
    <m/>
    <m/>
    <m/>
  </r>
  <r>
    <x v="26"/>
    <s v="http://www.lincolnaudio.com"/>
    <n v="2"/>
    <s v="Fullcast Podcast"/>
    <m/>
    <n v="5"/>
    <n v="7"/>
    <n v="35"/>
    <m/>
    <n v="29"/>
    <n v="678"/>
    <n v="35"/>
    <n v="570"/>
    <n v="562"/>
    <n v="4140"/>
    <n v="42"/>
    <m/>
    <m/>
    <m/>
    <m/>
    <m/>
  </r>
  <r>
    <x v="27"/>
    <s v="http://www.cc-chapman.com"/>
    <n v="484"/>
    <s v="C.C. Chapman"/>
    <m/>
    <n v="5"/>
    <n v="21"/>
    <n v="105"/>
    <m/>
    <n v="65"/>
    <n v="937"/>
    <n v="81"/>
    <n v="42014"/>
    <n v="15080"/>
    <n v="90077"/>
    <n v="76"/>
    <s v="Chapman"/>
    <n v="3.0000000000000001E-3"/>
    <n v="0.13100000000000001"/>
    <n v="2.3E-2"/>
    <n v="0.126"/>
  </r>
  <r>
    <x v="27"/>
    <m/>
    <m/>
    <s v="Managing the Gray"/>
    <n v="203"/>
    <n v="4.5"/>
    <n v="33"/>
    <n v="148.5"/>
    <m/>
    <m/>
    <m/>
    <m/>
    <m/>
    <m/>
    <m/>
    <m/>
    <m/>
    <m/>
    <m/>
    <m/>
    <m/>
  </r>
  <r>
    <x v="27"/>
    <m/>
    <m/>
    <s v="Cast of Dads"/>
    <m/>
    <n v="4"/>
    <n v="12"/>
    <n v="48"/>
    <m/>
    <m/>
    <m/>
    <m/>
    <m/>
    <m/>
    <m/>
    <m/>
    <m/>
    <m/>
    <m/>
    <m/>
    <m/>
  </r>
  <r>
    <x v="27"/>
    <m/>
    <m/>
    <s v="Passion Hit TV"/>
    <m/>
    <m/>
    <n v="0"/>
    <n v="0"/>
    <m/>
    <m/>
    <m/>
    <m/>
    <m/>
    <m/>
    <m/>
    <m/>
    <m/>
    <m/>
    <m/>
    <m/>
    <m/>
  </r>
  <r>
    <x v="27"/>
    <m/>
    <m/>
    <s v="Media Hacks"/>
    <m/>
    <n v="5"/>
    <n v="5"/>
    <n v="25"/>
    <m/>
    <m/>
    <m/>
    <m/>
    <m/>
    <m/>
    <m/>
    <m/>
    <m/>
    <m/>
    <m/>
    <m/>
    <m/>
  </r>
  <r>
    <x v="27"/>
    <m/>
    <m/>
    <s v="C.C. Chapman"/>
    <m/>
    <n v="5"/>
    <n v="21"/>
    <n v="105"/>
    <m/>
    <m/>
    <m/>
    <m/>
    <m/>
    <m/>
    <m/>
    <m/>
    <m/>
    <m/>
    <m/>
    <m/>
    <m/>
  </r>
  <r>
    <x v="27"/>
    <m/>
    <m/>
    <s v="Emily Explains It"/>
    <m/>
    <n v="4.5"/>
    <n v="3"/>
    <n v="13.5"/>
    <m/>
    <m/>
    <m/>
    <m/>
    <m/>
    <m/>
    <m/>
    <m/>
    <m/>
    <m/>
    <m/>
    <m/>
    <m/>
  </r>
  <r>
    <x v="28"/>
    <s v="http://calebwojcik.com"/>
    <n v="246"/>
    <s v="Nerd Cred"/>
    <m/>
    <n v="4"/>
    <n v="1"/>
    <n v="4"/>
    <m/>
    <m/>
    <m/>
    <m/>
    <m/>
    <m/>
    <m/>
    <m/>
    <m/>
    <m/>
    <m/>
    <m/>
    <m/>
  </r>
  <r>
    <x v="28"/>
    <m/>
    <m/>
    <s v="Cubicle Renegade Podcast with Caleb Wojcik"/>
    <m/>
    <n v="5"/>
    <n v="27"/>
    <n v="135"/>
    <m/>
    <n v="52"/>
    <n v="764"/>
    <n v="55"/>
    <n v="3380"/>
    <n v="15"/>
    <n v="7996"/>
    <n v="62"/>
    <s v="Wojcik"/>
    <n v="7.2999999999999995E-2"/>
    <n v="0.28499999999999998"/>
    <s v="unknown"/>
    <n v="6.9000000000000006E-2"/>
  </r>
  <r>
    <x v="28"/>
    <m/>
    <m/>
    <s v="The Fizzle Show: Honest Online Business"/>
    <m/>
    <n v="5"/>
    <n v="187"/>
    <n v="935"/>
    <m/>
    <m/>
    <m/>
    <m/>
    <m/>
    <m/>
    <m/>
    <m/>
    <m/>
    <m/>
    <m/>
    <m/>
    <m/>
  </r>
  <r>
    <x v="29"/>
    <s v="http://GirlGoneTravel.com"/>
    <n v="38"/>
    <m/>
    <m/>
    <m/>
    <m/>
    <n v="0"/>
    <m/>
    <n v="56"/>
    <n v="891"/>
    <n v="73"/>
    <n v="18657"/>
    <n v="8304"/>
    <n v="104613"/>
    <n v="71"/>
    <s v="Cain"/>
    <n v="5.5E-2"/>
    <n v="0.34"/>
    <n v="0.05"/>
    <n v="9.6000000000000002E-2"/>
  </r>
  <r>
    <x v="30"/>
    <s v="http://www.jts.tv/blog"/>
    <n v="3"/>
    <m/>
    <m/>
    <m/>
    <m/>
    <n v="0"/>
    <m/>
    <m/>
    <m/>
    <m/>
    <m/>
    <m/>
    <m/>
    <m/>
    <m/>
    <m/>
    <m/>
    <m/>
    <m/>
  </r>
  <r>
    <x v="30"/>
    <s v="http://www.jts.tv/"/>
    <n v="6"/>
    <m/>
    <m/>
    <m/>
    <m/>
    <n v="0"/>
    <m/>
    <n v="44"/>
    <n v="774"/>
    <n v="49"/>
    <n v="2050"/>
    <n v="1219"/>
    <n v="30815"/>
    <n v="53"/>
    <s v="Mason"/>
    <n v="0.115"/>
    <n v="0.16900000000000001"/>
    <s v="unknown"/>
    <n v="0.42099999999999999"/>
  </r>
  <r>
    <x v="31"/>
    <s v="http://icetothebrim.com"/>
    <n v="88"/>
    <s v="Matterful.co"/>
    <m/>
    <n v="4"/>
    <n v="1"/>
    <n v="4"/>
    <m/>
    <m/>
    <m/>
    <m/>
    <m/>
    <m/>
    <m/>
    <m/>
    <m/>
    <m/>
    <m/>
    <m/>
    <m/>
  </r>
  <r>
    <x v="31"/>
    <s v="http://fizzle.co"/>
    <n v="4041"/>
    <s v="The Fizzle Show: Honest Online Business"/>
    <m/>
    <n v="5"/>
    <n v="187"/>
    <n v="935"/>
    <m/>
    <n v="46"/>
    <n v="777"/>
    <n v="53"/>
    <n v="2894"/>
    <n v="543"/>
    <n v="20700"/>
    <n v="60"/>
    <s v="Reeves"/>
    <n v="9.5000000000000001E-2"/>
    <s v="unknown"/>
    <n v="1.4999999999999999E-2"/>
    <n v="1.7000000000000001E-2"/>
  </r>
  <r>
    <x v="32"/>
    <s v="http://AmateurTraveler.com"/>
    <n v="267"/>
    <s v="This Week in Travel"/>
    <m/>
    <n v="4.5"/>
    <n v="42"/>
    <n v="189"/>
    <m/>
    <m/>
    <m/>
    <m/>
    <m/>
    <m/>
    <m/>
    <m/>
    <m/>
    <m/>
    <m/>
    <m/>
    <m/>
  </r>
  <r>
    <x v="32"/>
    <m/>
    <m/>
    <s v="Amateur Traveler Podcast (2008 archives)"/>
    <m/>
    <n v="5"/>
    <n v="1"/>
    <n v="5"/>
    <m/>
    <n v="50"/>
    <n v="787"/>
    <n v="69"/>
    <n v="19863"/>
    <n v="10907"/>
    <n v="31202"/>
    <n v="69"/>
    <s v="Christensen"/>
    <n v="9.6000000000000002E-2"/>
    <n v="0.08"/>
    <n v="7.4999999999999997E-2"/>
    <n v="0.20899999999999999"/>
  </r>
  <r>
    <x v="32"/>
    <m/>
    <m/>
    <s v="Amateur Traveler Podcast (iTunes enhanced) | travel for the love of it"/>
    <n v="169"/>
    <m/>
    <n v="0"/>
    <n v="0"/>
    <m/>
    <m/>
    <m/>
    <m/>
    <m/>
    <m/>
    <m/>
    <m/>
    <m/>
    <m/>
    <m/>
    <m/>
    <m/>
  </r>
  <r>
    <x v="32"/>
    <m/>
    <m/>
    <s v="Amateur Traveler Video (small) | travel for the love of it"/>
    <m/>
    <n v="4.5"/>
    <n v="9"/>
    <n v="40.5"/>
    <m/>
    <m/>
    <m/>
    <m/>
    <m/>
    <m/>
    <m/>
    <m/>
    <m/>
    <m/>
    <m/>
    <m/>
    <m/>
  </r>
  <r>
    <x v="32"/>
    <m/>
    <m/>
    <s v="Amateur Traveler Video (large)"/>
    <m/>
    <n v="4.5"/>
    <n v="7"/>
    <n v="31.5"/>
    <m/>
    <m/>
    <m/>
    <m/>
    <m/>
    <m/>
    <m/>
    <m/>
    <m/>
    <m/>
    <m/>
    <m/>
    <m/>
  </r>
  <r>
    <x v="32"/>
    <m/>
    <m/>
    <s v="Amateur Traveler Podcast | travel for the love of it"/>
    <m/>
    <n v="5"/>
    <n v="20"/>
    <n v="100"/>
    <m/>
    <m/>
    <m/>
    <m/>
    <m/>
    <m/>
    <m/>
    <m/>
    <m/>
    <m/>
    <m/>
    <m/>
    <m/>
  </r>
  <r>
    <x v="32"/>
    <m/>
    <m/>
    <s v="Amateur Traveler Podcast (2006 archives)"/>
    <m/>
    <m/>
    <n v="0"/>
    <n v="0"/>
    <m/>
    <m/>
    <m/>
    <m/>
    <m/>
    <m/>
    <m/>
    <m/>
    <m/>
    <m/>
    <m/>
    <m/>
    <m/>
  </r>
  <r>
    <x v="32"/>
    <m/>
    <m/>
    <s v="Amateur Traveler Podcast (2010 archives)"/>
    <m/>
    <m/>
    <n v="0"/>
    <n v="0"/>
    <m/>
    <m/>
    <m/>
    <m/>
    <m/>
    <m/>
    <m/>
    <m/>
    <m/>
    <m/>
    <m/>
    <m/>
    <m/>
  </r>
  <r>
    <x v="32"/>
    <m/>
    <m/>
    <s v="Amateur Traveler Podcast (2009 archives)"/>
    <m/>
    <m/>
    <n v="0"/>
    <n v="0"/>
    <m/>
    <m/>
    <m/>
    <m/>
    <m/>
    <m/>
    <m/>
    <m/>
    <m/>
    <m/>
    <m/>
    <m/>
    <m/>
  </r>
  <r>
    <x v="32"/>
    <m/>
    <m/>
    <s v="Amateur Traveler Podcast (2007 archives)"/>
    <m/>
    <m/>
    <n v="0"/>
    <n v="0"/>
    <m/>
    <m/>
    <m/>
    <m/>
    <m/>
    <m/>
    <m/>
    <m/>
    <m/>
    <m/>
    <m/>
    <m/>
    <m/>
  </r>
  <r>
    <x v="33"/>
    <s v="http://www.barnacle.is/"/>
    <m/>
    <m/>
    <m/>
    <m/>
    <m/>
    <n v="0"/>
    <m/>
    <n v="28"/>
    <n v="668"/>
    <n v="39"/>
    <n v="1375"/>
    <n v="1999"/>
    <n v="2589"/>
    <n v="63"/>
    <s v="Denson"/>
    <n v="0.113"/>
    <n v="0.23200000000000001"/>
    <s v="unknown"/>
    <n v="0.44900000000000001"/>
  </r>
  <r>
    <x v="33"/>
    <s v="http://www.sideshownetwork.com/innovationcrush"/>
    <m/>
    <m/>
    <m/>
    <m/>
    <m/>
    <n v="0"/>
    <m/>
    <m/>
    <m/>
    <m/>
    <m/>
    <m/>
    <m/>
    <m/>
    <m/>
    <m/>
    <m/>
    <m/>
    <m/>
  </r>
  <r>
    <x v="34"/>
    <s v="http://www.virtualstafffinder.com"/>
    <n v="10"/>
    <s v="Outsource to the Philippines - The #1 Outsourcing &amp; Virtual Assistant Resource for Entrepreneurs"/>
    <m/>
    <n v="4.5"/>
    <n v="9"/>
    <n v="40.5"/>
    <m/>
    <m/>
    <m/>
    <m/>
    <m/>
    <m/>
    <m/>
    <m/>
    <m/>
    <m/>
    <m/>
    <m/>
    <m/>
  </r>
  <r>
    <x v="34"/>
    <s v="http://www.chrisducker.com"/>
    <n v="977"/>
    <s v="The New Business Podcast – Startup and Small Business Marketing Strategies for Entrepreneurs"/>
    <m/>
    <n v="5"/>
    <n v="80"/>
    <n v="400"/>
    <m/>
    <n v="57"/>
    <n v="792"/>
    <n v="73"/>
    <n v="35629"/>
    <n v="303"/>
    <n v="16152"/>
    <n v="71"/>
    <s v="Ducker"/>
    <n v="4.1000000000000002E-2"/>
    <n v="0.26800000000000002"/>
    <n v="5.7000000000000002E-2"/>
    <n v="0.13700000000000001"/>
  </r>
  <r>
    <x v="35"/>
    <s v="http://alynd.com/"/>
    <n v="1"/>
    <m/>
    <m/>
    <m/>
    <m/>
    <n v="0"/>
    <m/>
    <m/>
    <m/>
    <m/>
    <m/>
    <m/>
    <m/>
    <m/>
    <m/>
    <m/>
    <m/>
    <m/>
    <m/>
  </r>
  <r>
    <x v="35"/>
    <s v="http://workhackers.org/"/>
    <n v="2"/>
    <s v="Social Media Club | Blog Talk Radio Feed"/>
    <m/>
    <m/>
    <n v="0"/>
    <n v="0"/>
    <m/>
    <n v="55"/>
    <n v="797"/>
    <n v="77"/>
    <n v="22678"/>
    <n v="4939"/>
    <n v="28371"/>
    <n v="77"/>
    <s v="Heuer"/>
    <n v="5.7000000000000002E-2"/>
    <n v="0.13700000000000001"/>
    <n v="0.02"/>
    <n v="0.52400000000000002"/>
  </r>
  <r>
    <x v="36"/>
    <s v="http://squaresvilleseries.com/"/>
    <n v="8"/>
    <m/>
    <m/>
    <m/>
    <m/>
    <n v="0"/>
    <m/>
    <n v="38"/>
    <n v="680"/>
    <n v="44"/>
    <n v="960"/>
    <n v="298"/>
    <n v="2085"/>
    <s v="unknown"/>
    <s v="Weatherup"/>
    <s v="unknown"/>
    <s v="unknown"/>
    <s v="unknown"/>
    <s v="unknown"/>
  </r>
  <r>
    <x v="36"/>
    <s v="http://christineweatherup.com/"/>
    <m/>
    <m/>
    <m/>
    <m/>
    <m/>
    <n v="0"/>
    <m/>
    <m/>
    <m/>
    <m/>
    <m/>
    <m/>
    <m/>
    <m/>
    <m/>
    <m/>
    <m/>
    <m/>
    <m/>
  </r>
  <r>
    <x v="37"/>
    <s v="http://www.leviathanchronicles.com"/>
    <n v="19"/>
    <s v="The Leviathan Chronicles"/>
    <m/>
    <n v="5"/>
    <n v="616"/>
    <n v="3080"/>
    <m/>
    <m/>
    <m/>
    <m/>
    <m/>
    <m/>
    <m/>
    <m/>
    <m/>
    <m/>
    <m/>
    <m/>
    <m/>
  </r>
  <r>
    <x v="37"/>
    <m/>
    <m/>
    <s v="The Leviathan Chronicles"/>
    <n v="265"/>
    <n v="5"/>
    <n v="616"/>
    <n v="3080"/>
    <m/>
    <n v="10"/>
    <n v="689"/>
    <n v="38"/>
    <n v="1575"/>
    <n v="1199"/>
    <n v="941"/>
    <s v="unknown"/>
    <s v="Laputka"/>
    <s v="unknown"/>
    <s v="unknown"/>
    <s v="unknown"/>
    <s v="unknown"/>
  </r>
  <r>
    <x v="38"/>
    <s v="http://www.metamorcity.com"/>
    <n v="42"/>
    <m/>
    <m/>
    <m/>
    <m/>
    <n v="0"/>
    <m/>
    <n v="50"/>
    <n v="741"/>
    <n v="46"/>
    <n v="1535"/>
    <n v="411"/>
    <n v="28392"/>
    <s v="unknown"/>
    <s v="Lester"/>
    <s v="unknown"/>
    <s v="unknown"/>
    <s v="unknown"/>
    <s v="unknown"/>
  </r>
  <r>
    <x v="39"/>
    <s v="http://macvoices.com"/>
    <n v="94"/>
    <s v="MacVoices Video"/>
    <m/>
    <n v="5"/>
    <n v="1"/>
    <n v="5"/>
    <m/>
    <m/>
    <m/>
    <m/>
    <m/>
    <m/>
    <m/>
    <m/>
    <m/>
    <m/>
    <m/>
    <m/>
    <m/>
  </r>
  <r>
    <x v="39"/>
    <m/>
    <m/>
    <s v="MacVoices Audio"/>
    <m/>
    <n v="4"/>
    <n v="12"/>
    <n v="48"/>
    <m/>
    <n v="44"/>
    <n v="724"/>
    <n v="51"/>
    <n v="2731"/>
    <n v="450"/>
    <n v="5037"/>
    <n v="55"/>
    <s v="Joiner"/>
    <n v="5.7000000000000002E-2"/>
    <s v="unknown"/>
    <n v="4.5999999999999999E-2"/>
    <n v="8.1000000000000003E-2"/>
  </r>
  <r>
    <x v="40"/>
    <s v="http://www.tubestart.com"/>
    <n v="1"/>
    <m/>
    <m/>
    <m/>
    <m/>
    <n v="0"/>
    <m/>
    <n v="1"/>
    <n v="411"/>
    <n v="17"/>
    <n v="40"/>
    <n v="47"/>
    <n v="44"/>
    <s v="unknown"/>
    <s v="Shires"/>
    <s v="unknown"/>
    <s v="unknown"/>
    <s v="unknown"/>
    <s v="unknown"/>
  </r>
  <r>
    <x v="41"/>
    <s v="http://www.quickenloans.com/blog"/>
    <n v="60"/>
    <m/>
    <m/>
    <m/>
    <m/>
    <n v="0"/>
    <m/>
    <n v="8"/>
    <n v="550"/>
    <n v="22"/>
    <n v="395"/>
    <n v="663"/>
    <n v="967"/>
    <s v="unknown"/>
    <s v="Closson"/>
    <s v="unknown"/>
    <s v="unknown"/>
    <s v="unknown"/>
    <s v="unknown"/>
  </r>
  <r>
    <x v="41"/>
    <s v="http://clayton.closson"/>
    <m/>
    <m/>
    <m/>
    <m/>
    <m/>
    <n v="0"/>
    <m/>
    <m/>
    <m/>
    <m/>
    <m/>
    <m/>
    <m/>
    <m/>
    <m/>
    <m/>
    <m/>
    <m/>
    <m/>
  </r>
  <r>
    <x v="41"/>
    <s v="http://www.quickenloans.com"/>
    <m/>
    <m/>
    <m/>
    <m/>
    <m/>
    <n v="0"/>
    <m/>
    <m/>
    <m/>
    <m/>
    <m/>
    <m/>
    <m/>
    <m/>
    <m/>
    <m/>
    <m/>
    <m/>
    <m/>
  </r>
  <r>
    <x v="42"/>
    <s v="http://PodcastAnswerMan.com"/>
    <n v="376"/>
    <s v="Podcast Answer Man | Podcasting &amp; Internet / Online / Social Media Marketing - Cliff J. Ravenscraft PodcastAnswerMan Answerman"/>
    <n v="29"/>
    <n v="4.5"/>
    <n v="191"/>
    <n v="859.5"/>
    <m/>
    <m/>
    <m/>
    <m/>
    <m/>
    <m/>
    <m/>
    <m/>
    <m/>
    <m/>
    <m/>
    <m/>
    <m/>
  </r>
  <r>
    <x v="42"/>
    <m/>
    <m/>
    <s v="Encouraging Others Through Christ - gspn.tv"/>
    <m/>
    <n v="5"/>
    <n v="4"/>
    <n v="20"/>
    <m/>
    <n v="52"/>
    <n v="787"/>
    <n v="66"/>
    <n v="11018"/>
    <n v="78"/>
    <n v="20071"/>
    <n v="74"/>
    <s v="Ravenscraft"/>
    <n v="5.3999999999999999E-2"/>
    <n v="0.127"/>
    <n v="3.7999999999999999E-2"/>
    <n v="0.46600000000000003"/>
  </r>
  <r>
    <x v="42"/>
    <m/>
    <m/>
    <s v="Losing It With Jillian - A FAN BASED PODCAST"/>
    <n v="233"/>
    <n v="3.5"/>
    <n v="26"/>
    <n v="91"/>
    <m/>
    <m/>
    <m/>
    <m/>
    <m/>
    <m/>
    <m/>
    <m/>
    <m/>
    <m/>
    <m/>
    <m/>
    <m/>
  </r>
  <r>
    <x v="42"/>
    <m/>
    <m/>
    <s v="gspn.tv - Grey's Anatomy Fan Podcast"/>
    <n v="275"/>
    <n v="3"/>
    <n v="37"/>
    <n v="111"/>
    <m/>
    <m/>
    <m/>
    <m/>
    <m/>
    <m/>
    <m/>
    <m/>
    <m/>
    <m/>
    <m/>
    <m/>
    <m/>
  </r>
  <r>
    <x v="42"/>
    <m/>
    <m/>
    <s v="Biggest Loser Fan Podcast"/>
    <n v="212"/>
    <n v="4.5"/>
    <n v="142"/>
    <n v="639"/>
    <m/>
    <m/>
    <m/>
    <m/>
    <m/>
    <m/>
    <m/>
    <m/>
    <m/>
    <m/>
    <m/>
    <m/>
    <m/>
  </r>
  <r>
    <x v="42"/>
    <m/>
    <m/>
    <s v="Facebook 101 Podcast"/>
    <m/>
    <n v="4"/>
    <n v="35"/>
    <n v="140"/>
    <m/>
    <m/>
    <m/>
    <m/>
    <m/>
    <m/>
    <m/>
    <m/>
    <m/>
    <m/>
    <m/>
    <m/>
    <m/>
  </r>
  <r>
    <x v="42"/>
    <m/>
    <m/>
    <s v="Twilight Saga Podcast - Twilight - New Moon - Eclipse - Breaking Dawn"/>
    <m/>
    <n v="3.5"/>
    <n v="51"/>
    <n v="178.5"/>
    <m/>
    <m/>
    <m/>
    <m/>
    <m/>
    <m/>
    <m/>
    <m/>
    <m/>
    <m/>
    <m/>
    <m/>
    <m/>
  </r>
  <r>
    <x v="42"/>
    <m/>
    <m/>
    <s v="Hunger Games Fan Podcast"/>
    <m/>
    <n v="4"/>
    <n v="195"/>
    <n v="780"/>
    <m/>
    <m/>
    <m/>
    <m/>
    <m/>
    <m/>
    <m/>
    <m/>
    <m/>
    <m/>
    <m/>
    <m/>
    <m/>
  </r>
  <r>
    <x v="42"/>
    <m/>
    <m/>
    <s v="Pursuing A Balanced Life - Work, Family, Fitness, Faith, Business, Entrepreneurship, Marketing, Productivity, Time Management"/>
    <m/>
    <n v="4.5"/>
    <n v="54"/>
    <n v="243"/>
    <m/>
    <m/>
    <m/>
    <m/>
    <m/>
    <m/>
    <m/>
    <m/>
    <m/>
    <m/>
    <m/>
    <m/>
    <m/>
  </r>
  <r>
    <x v="42"/>
    <m/>
    <m/>
    <s v="Balanced Living Weekly With Fr. Roderick &amp; Cliff Ravenscraft"/>
    <m/>
    <n v="4.5"/>
    <n v="13"/>
    <n v="58.5"/>
    <m/>
    <m/>
    <m/>
    <m/>
    <m/>
    <m/>
    <m/>
    <m/>
    <m/>
    <m/>
    <m/>
    <m/>
    <m/>
  </r>
  <r>
    <x v="42"/>
    <m/>
    <m/>
    <s v="Virtual Assistant Podcast - Discover the joys of delegation through 38 episodes."/>
    <m/>
    <n v="4.5"/>
    <n v="8"/>
    <n v="36"/>
    <m/>
    <m/>
    <m/>
    <m/>
    <m/>
    <m/>
    <m/>
    <m/>
    <m/>
    <m/>
    <m/>
    <m/>
    <m/>
  </r>
  <r>
    <x v="42"/>
    <m/>
    <m/>
    <s v="Private Practice Fan Podcast"/>
    <m/>
    <n v="4"/>
    <n v="5"/>
    <n v="20"/>
    <m/>
    <m/>
    <m/>
    <m/>
    <m/>
    <m/>
    <m/>
    <m/>
    <m/>
    <m/>
    <m/>
    <m/>
    <m/>
  </r>
  <r>
    <x v="42"/>
    <m/>
    <m/>
    <s v="gspn.tv - Help I Got A Mac"/>
    <m/>
    <n v="4"/>
    <n v="12"/>
    <n v="48"/>
    <m/>
    <m/>
    <m/>
    <m/>
    <m/>
    <m/>
    <m/>
    <m/>
    <m/>
    <m/>
    <m/>
    <m/>
    <m/>
  </r>
  <r>
    <x v="42"/>
    <m/>
    <m/>
    <s v="gspn.tv - Doctor Who Fan Podcast"/>
    <m/>
    <n v="3.5"/>
    <n v="7"/>
    <n v="24.5"/>
    <m/>
    <m/>
    <m/>
    <m/>
    <m/>
    <m/>
    <m/>
    <m/>
    <m/>
    <m/>
    <m/>
    <m/>
    <m/>
  </r>
  <r>
    <x v="42"/>
    <m/>
    <m/>
    <s v="gspn.tv - Almost Daily Devotional"/>
    <m/>
    <n v="5"/>
    <n v="1"/>
    <n v="5"/>
    <m/>
    <m/>
    <m/>
    <m/>
    <m/>
    <m/>
    <m/>
    <m/>
    <m/>
    <m/>
    <m/>
    <m/>
    <m/>
  </r>
  <r>
    <x v="42"/>
    <m/>
    <m/>
    <s v="gspn.tv - On The Screen With Cliff &amp; Stephanie"/>
    <m/>
    <m/>
    <n v="0"/>
    <n v="0"/>
    <m/>
    <m/>
    <m/>
    <m/>
    <m/>
    <m/>
    <m/>
    <m/>
    <m/>
    <m/>
    <m/>
    <m/>
    <m/>
  </r>
  <r>
    <x v="42"/>
    <m/>
    <m/>
    <s v="gspn.tv Business Tech Weekly"/>
    <m/>
    <n v="5"/>
    <n v="14"/>
    <n v="70"/>
    <m/>
    <m/>
    <m/>
    <m/>
    <m/>
    <m/>
    <m/>
    <m/>
    <m/>
    <m/>
    <m/>
    <m/>
    <m/>
  </r>
  <r>
    <x v="42"/>
    <m/>
    <m/>
    <s v="Family From The Heart - An Encouraging And Entertaining Look At Family Life"/>
    <m/>
    <n v="4"/>
    <n v="19"/>
    <n v="76"/>
    <m/>
    <m/>
    <m/>
    <m/>
    <m/>
    <m/>
    <m/>
    <m/>
    <m/>
    <m/>
    <m/>
    <m/>
    <m/>
  </r>
  <r>
    <x v="42"/>
    <m/>
    <m/>
    <s v="gspn.tv - All Inclusive - Entire Network Feed"/>
    <m/>
    <n v="4"/>
    <n v="15"/>
    <n v="60"/>
    <m/>
    <m/>
    <m/>
    <m/>
    <m/>
    <m/>
    <m/>
    <m/>
    <m/>
    <m/>
    <m/>
    <m/>
    <m/>
  </r>
  <r>
    <x v="42"/>
    <m/>
    <m/>
    <s v="gspn.tv - Social Media Serenity"/>
    <m/>
    <n v="5"/>
    <n v="6"/>
    <n v="30"/>
    <m/>
    <m/>
    <m/>
    <m/>
    <m/>
    <m/>
    <m/>
    <m/>
    <m/>
    <m/>
    <m/>
    <m/>
    <m/>
  </r>
  <r>
    <x v="42"/>
    <m/>
    <m/>
    <s v="gspn.tv Desperate Housewives Fan Podcast"/>
    <m/>
    <n v="3.5"/>
    <n v="9"/>
    <n v="31.5"/>
    <m/>
    <m/>
    <m/>
    <m/>
    <m/>
    <m/>
    <m/>
    <m/>
    <m/>
    <m/>
    <m/>
    <m/>
    <m/>
  </r>
  <r>
    <x v="42"/>
    <m/>
    <m/>
    <s v="gspn.tv - Musically Challenged"/>
    <m/>
    <n v="4"/>
    <n v="1"/>
    <n v="4"/>
    <m/>
    <m/>
    <m/>
    <m/>
    <m/>
    <m/>
    <m/>
    <m/>
    <m/>
    <m/>
    <m/>
    <m/>
    <m/>
  </r>
  <r>
    <x v="42"/>
    <m/>
    <m/>
    <s v="Heroes Fan Podcast"/>
    <m/>
    <n v="2.5"/>
    <n v="4"/>
    <n v="10"/>
    <m/>
    <m/>
    <m/>
    <m/>
    <m/>
    <m/>
    <m/>
    <m/>
    <m/>
    <m/>
    <m/>
    <m/>
    <m/>
  </r>
  <r>
    <x v="42"/>
    <m/>
    <m/>
    <s v="gspn.tv Community Voice Podcast"/>
    <m/>
    <m/>
    <n v="0"/>
    <n v="0"/>
    <m/>
    <m/>
    <m/>
    <m/>
    <m/>
    <m/>
    <m/>
    <m/>
    <m/>
    <m/>
    <m/>
    <m/>
    <m/>
  </r>
  <r>
    <x v="42"/>
    <m/>
    <m/>
    <s v="Veronica Mars Fan Podcast - (Unofficial) TV - Movie - Rob Thomas - Kristen Bell - gspn.tv"/>
    <m/>
    <n v="5"/>
    <n v="27"/>
    <n v="135"/>
    <m/>
    <m/>
    <m/>
    <m/>
    <m/>
    <m/>
    <m/>
    <m/>
    <m/>
    <m/>
    <m/>
    <m/>
    <m/>
  </r>
  <r>
    <x v="42"/>
    <m/>
    <m/>
    <s v="Gaming With Matt"/>
    <m/>
    <m/>
    <n v="0"/>
    <n v="0"/>
    <m/>
    <m/>
    <m/>
    <m/>
    <m/>
    <m/>
    <m/>
    <m/>
    <m/>
    <m/>
    <m/>
    <m/>
    <m/>
  </r>
  <r>
    <x v="42"/>
    <m/>
    <m/>
    <s v="The Podcast Report - Devoted To The Podcasting Track of New Media Expo NMX"/>
    <m/>
    <n v="5"/>
    <n v="1"/>
    <n v="5"/>
    <m/>
    <m/>
    <m/>
    <m/>
    <m/>
    <m/>
    <m/>
    <m/>
    <m/>
    <m/>
    <m/>
    <m/>
    <m/>
  </r>
  <r>
    <x v="43"/>
    <s v="http://clintusgames.tv"/>
    <n v="1"/>
    <m/>
    <m/>
    <m/>
    <m/>
    <n v="0"/>
    <m/>
    <m/>
    <m/>
    <m/>
    <m/>
    <m/>
    <m/>
    <m/>
    <m/>
    <m/>
    <m/>
    <m/>
    <m/>
  </r>
  <r>
    <x v="43"/>
    <s v="http://clintus.tv"/>
    <n v="4"/>
    <m/>
    <m/>
    <m/>
    <m/>
    <n v="0"/>
    <m/>
    <n v="52"/>
    <n v="771"/>
    <n v="63"/>
    <n v="3442"/>
    <n v="468"/>
    <n v="37392"/>
    <n v="70"/>
    <s v="McGintus"/>
    <n v="4.0000000000000001E-3"/>
    <n v="0.27900000000000003"/>
    <n v="0.11799999999999999"/>
    <n v="0.154"/>
  </r>
  <r>
    <x v="44"/>
    <s v="http://www.vimeo.com/collierlandry"/>
    <n v="2"/>
    <m/>
    <m/>
    <m/>
    <m/>
    <n v="0"/>
    <m/>
    <n v="26"/>
    <n v="552"/>
    <n v="27"/>
    <n v="185"/>
    <n v="186"/>
    <n v="796"/>
    <s v="unknown"/>
    <s v="Landry"/>
    <s v="unknown"/>
    <s v="unknown"/>
    <s v="unknown"/>
    <s v="unknown"/>
  </r>
  <r>
    <x v="44"/>
    <s v="http://www.collierlandry.com"/>
    <m/>
    <m/>
    <m/>
    <m/>
    <m/>
    <n v="0"/>
    <m/>
    <m/>
    <m/>
    <m/>
    <m/>
    <m/>
    <m/>
    <m/>
    <m/>
    <m/>
    <m/>
    <m/>
    <m/>
  </r>
  <r>
    <x v="45"/>
    <s v="http://youtube.com/thelingerieaddict"/>
    <n v="1"/>
    <m/>
    <m/>
    <m/>
    <m/>
    <n v="0"/>
    <m/>
    <m/>
    <m/>
    <m/>
    <m/>
    <m/>
    <m/>
    <m/>
    <m/>
    <m/>
    <m/>
    <m/>
    <m/>
  </r>
  <r>
    <x v="45"/>
    <s v="http://thelingerieaddict.com"/>
    <n v="367"/>
    <m/>
    <m/>
    <m/>
    <m/>
    <n v="0"/>
    <m/>
    <n v="56"/>
    <n v="863"/>
    <n v="66"/>
    <n v="11309"/>
    <n v="922"/>
    <n v="40033"/>
    <n v="65"/>
    <s v="Harrington"/>
    <n v="2.3E-2"/>
    <n v="0.23699999999999999"/>
    <s v="unknown"/>
    <n v="0.35199999999999998"/>
  </r>
  <r>
    <x v="46"/>
    <s v="http://www.ohsopinteresting.com"/>
    <n v="137"/>
    <s v="The Oh So Pinteresting Podcast- Pinterest Tips"/>
    <m/>
    <n v="5"/>
    <n v="24"/>
    <n v="120"/>
    <m/>
    <n v="47"/>
    <n v="743"/>
    <n v="52"/>
    <n v="2155"/>
    <n v="1263"/>
    <n v="3406"/>
    <n v="65"/>
    <s v="Sanchez"/>
    <n v="0.21199999999999999"/>
    <n v="0.14099999999999999"/>
    <n v="0.184"/>
    <n v="0.14099999999999999"/>
  </r>
  <r>
    <x v="47"/>
    <s v="http://www.BoysInTech.com"/>
    <m/>
    <m/>
    <m/>
    <m/>
    <m/>
    <n v="0"/>
    <m/>
    <n v="13"/>
    <n v="691"/>
    <n v="34"/>
    <n v="11675"/>
    <n v="1979"/>
    <n v="2211"/>
    <n v="61"/>
    <s v="Pelliccione"/>
    <n v="0.108"/>
    <s v="unknown"/>
    <s v="unknown"/>
    <n v="0.76500000000000001"/>
  </r>
  <r>
    <x v="47"/>
    <s v="http://www.WebTVWorkshop.com"/>
    <m/>
    <m/>
    <m/>
    <m/>
    <m/>
    <n v="0"/>
    <m/>
    <m/>
    <m/>
    <m/>
    <m/>
    <m/>
    <m/>
    <m/>
    <m/>
    <m/>
    <m/>
    <m/>
    <m/>
  </r>
  <r>
    <x v="48"/>
    <s v="http://whatstrending.com"/>
    <n v="365"/>
    <m/>
    <m/>
    <m/>
    <m/>
    <n v="0"/>
    <m/>
    <n v="33"/>
    <n v="739"/>
    <n v="46"/>
    <n v="2640"/>
    <n v="778"/>
    <n v="3659"/>
    <n v="59"/>
    <s v="Berger"/>
    <n v="0.121"/>
    <n v="0.32800000000000001"/>
    <s v="unknown"/>
    <n v="0.19900000000000001"/>
  </r>
  <r>
    <x v="49"/>
    <s v="http://www.48Days.net"/>
    <n v="6"/>
    <m/>
    <m/>
    <m/>
    <m/>
    <n v="0"/>
    <m/>
    <m/>
    <m/>
    <m/>
    <m/>
    <m/>
    <m/>
    <m/>
    <m/>
    <m/>
    <m/>
    <m/>
    <m/>
  </r>
  <r>
    <x v="49"/>
    <s v="http://www.48Days.com"/>
    <n v="552"/>
    <s v="48 Days LLC | Dan Miller48 Days Podcast | 48 Days LLC | Dan Miller"/>
    <n v="27"/>
    <n v="4.5"/>
    <n v="179"/>
    <n v="805.5"/>
    <m/>
    <n v="52"/>
    <n v="771"/>
    <n v="59"/>
    <n v="10060"/>
    <n v="88"/>
    <n v="3144"/>
    <s v="unknown"/>
    <s v="Miller"/>
    <s v="unknown"/>
    <s v="unknown"/>
    <s v="unknown"/>
    <s v="unknown"/>
  </r>
  <r>
    <x v="50"/>
    <s v="http://DanielJLewis.net"/>
    <n v="9"/>
    <s v="The Audacity to Podcast – award-winning “how-to” podcast about podcasting with Audacity, WordPress, marketing, and busine"/>
    <n v="121"/>
    <n v="4.5"/>
    <n v="101"/>
    <n v="454.5"/>
    <m/>
    <n v="50"/>
    <n v="783"/>
    <n v="53"/>
    <n v="4933"/>
    <n v="3070"/>
    <n v="28476"/>
    <n v="62"/>
    <s v="Lewis"/>
    <n v="7.4999999999999997E-2"/>
    <n v="4.7E-2"/>
    <n v="0.14199999999999999"/>
    <n v="0.111"/>
  </r>
  <r>
    <x v="50"/>
    <s v="http://TheAudacitytoPodcast.com/"/>
    <n v="90"/>
    <s v="The Audacity to Podcast [video] – award-winning “how-to” podcast about podcasting and using Audacity"/>
    <m/>
    <n v="5"/>
    <n v="2"/>
    <n v="10"/>
    <m/>
    <m/>
    <m/>
    <m/>
    <m/>
    <m/>
    <m/>
    <m/>
    <m/>
    <m/>
    <m/>
    <m/>
    <m/>
  </r>
  <r>
    <x v="51"/>
    <s v="http://www.herviewphotography.com"/>
    <n v="91"/>
    <m/>
    <m/>
    <m/>
    <m/>
    <n v="0"/>
    <m/>
    <m/>
    <m/>
    <m/>
    <m/>
    <m/>
    <m/>
    <m/>
    <m/>
    <m/>
    <m/>
    <m/>
    <m/>
  </r>
  <r>
    <x v="51"/>
    <s v="http://www.Digital-Photography-School.com"/>
    <n v="11825"/>
    <m/>
    <m/>
    <m/>
    <m/>
    <n v="0"/>
    <m/>
    <n v="23"/>
    <n v="668"/>
    <n v="45"/>
    <n v="927"/>
    <n v="687"/>
    <n v="2066"/>
    <n v="60"/>
    <s v="Hildebrandt"/>
    <n v="8.8999999999999996E-2"/>
    <n v="0.30599999999999999"/>
    <n v="0.221"/>
    <n v="0.30599999999999999"/>
  </r>
  <r>
    <x v="52"/>
    <s v="http://www.goldenspiralmedia.com"/>
    <n v="13"/>
    <m/>
    <m/>
    <m/>
    <m/>
    <n v="0"/>
    <m/>
    <n v="51"/>
    <n v="788"/>
    <n v="51"/>
    <n v="4129"/>
    <n v="588"/>
    <n v="8457"/>
    <n v="57"/>
    <s v="Darnell"/>
    <s v="unknown"/>
    <s v="unknown"/>
    <s v="unknown"/>
    <n v="0.28599999999999998"/>
  </r>
  <r>
    <x v="53"/>
    <s v="http://www.new-networking.com"/>
    <n v="3"/>
    <m/>
    <m/>
    <m/>
    <m/>
    <n v="0"/>
    <m/>
    <n v="58"/>
    <n v="841"/>
    <n v="71"/>
    <n v="11768"/>
    <n v="9804"/>
    <n v="69947"/>
    <n v="71"/>
    <s v="Delaney"/>
    <n v="5.1999999999999998E-2"/>
    <n v="0.20200000000000001"/>
    <n v="1.2E-2"/>
    <n v="0.30299999999999999"/>
  </r>
  <r>
    <x v="53"/>
    <s v="http://www.davedelaney.me"/>
    <n v="3"/>
    <s v="The NOTHING Show"/>
    <m/>
    <n v="4.5"/>
    <n v="2"/>
    <n v="9"/>
    <m/>
    <m/>
    <m/>
    <m/>
    <m/>
    <m/>
    <m/>
    <m/>
    <m/>
    <m/>
    <m/>
    <m/>
    <m/>
  </r>
  <r>
    <x v="54"/>
    <s v="http://www.macgeekgab.com/"/>
    <n v="579"/>
    <m/>
    <m/>
    <m/>
    <m/>
    <n v="0"/>
    <m/>
    <m/>
    <m/>
    <m/>
    <m/>
    <m/>
    <m/>
    <m/>
    <m/>
    <m/>
    <m/>
    <m/>
    <m/>
  </r>
  <r>
    <x v="54"/>
    <s v="http://www.macobserver.com/"/>
    <n v="1366"/>
    <s v="The Mac Observer's Mac Geek Gab Enhanced"/>
    <n v="160"/>
    <n v="5"/>
    <n v="471"/>
    <n v="2355"/>
    <m/>
    <n v="54"/>
    <n v="783"/>
    <n v="61"/>
    <n v="5416"/>
    <n v="1272"/>
    <n v="24469"/>
    <n v="67"/>
    <s v="Hamilton"/>
    <n v="4.5999999999999999E-2"/>
    <n v="0.19"/>
    <n v="2.5999999999999999E-2"/>
    <n v="0.32600000000000001"/>
  </r>
  <r>
    <x v="55"/>
    <s v="http://www.hangwith.com/"/>
    <m/>
    <m/>
    <m/>
    <m/>
    <m/>
    <n v="0"/>
    <m/>
    <n v="36"/>
    <n v="768"/>
    <n v="59"/>
    <n v="65757"/>
    <n v="3499"/>
    <n v="6798"/>
    <n v="47"/>
    <s v="Swartz"/>
    <s v="unknown"/>
    <s v="unknown"/>
    <s v="unknown"/>
    <s v="unknown"/>
  </r>
  <r>
    <x v="55"/>
    <s v="http://www.medlmobile.com"/>
    <m/>
    <m/>
    <m/>
    <m/>
    <m/>
    <n v="0"/>
    <m/>
    <m/>
    <m/>
    <m/>
    <m/>
    <m/>
    <m/>
    <m/>
    <m/>
    <m/>
    <m/>
    <m/>
    <m/>
  </r>
  <r>
    <x v="56"/>
    <s v="http://www.daveonfilm.com/"/>
    <n v="2"/>
    <s v="Three InSight"/>
    <m/>
    <m/>
    <n v="0"/>
    <n v="0"/>
    <m/>
    <m/>
    <m/>
    <m/>
    <m/>
    <m/>
    <m/>
    <m/>
    <m/>
    <m/>
    <m/>
    <m/>
    <m/>
  </r>
  <r>
    <x v="56"/>
    <s v="http://www.askdavetaylor.com/"/>
    <n v="708"/>
    <m/>
    <m/>
    <m/>
    <m/>
    <n v="0"/>
    <m/>
    <n v="35"/>
    <n v="769"/>
    <n v="61"/>
    <n v="11969"/>
    <n v="867"/>
    <n v="33903"/>
    <n v="73"/>
    <s v="Taylor"/>
    <n v="6.4000000000000001E-2"/>
    <n v="0.188"/>
    <n v="0.108"/>
    <n v="0.32500000000000001"/>
  </r>
  <r>
    <x v="57"/>
    <s v="http://blog.infolinks.com/"/>
    <n v="29"/>
    <m/>
    <m/>
    <m/>
    <m/>
    <n v="0"/>
    <m/>
    <n v="8"/>
    <n v="603"/>
    <n v="28"/>
    <n v="492"/>
    <n v="171"/>
    <n v="1041"/>
    <n v="59"/>
    <s v="Zinman"/>
    <n v="0.439"/>
    <s v="unknown"/>
    <s v="unknown"/>
    <n v="0.42199999999999999"/>
  </r>
  <r>
    <x v="58"/>
    <s v="http://www.vo2gogo.com/"/>
    <n v="3"/>
    <m/>
    <m/>
    <m/>
    <m/>
    <n v="0"/>
    <m/>
    <n v="37"/>
    <n v="740"/>
    <n v="54"/>
    <n v="9215"/>
    <n v="414"/>
    <n v="8842"/>
    <n v="62"/>
    <s v="Lawrence"/>
    <n v="9.7000000000000003E-2"/>
    <s v="unknown"/>
    <n v="5.2999999999999999E-2"/>
    <n v="0.47599999999999998"/>
  </r>
  <r>
    <x v="59"/>
    <s v="http://www.davidjackson.org"/>
    <n v="6"/>
    <s v="Power of Podcasting"/>
    <m/>
    <n v="5"/>
    <n v="1"/>
    <n v="5"/>
    <m/>
    <m/>
    <m/>
    <m/>
    <m/>
    <m/>
    <m/>
    <m/>
    <m/>
    <m/>
    <m/>
    <m/>
    <m/>
  </r>
  <r>
    <x v="59"/>
    <s v="http://www.schoolofpodcasting.com"/>
    <m/>
    <s v="School of Podcasting - Learn &quot;How To Podcast&quot; with Podcast Coach Dave Jackson"/>
    <m/>
    <n v="4.5"/>
    <n v="56"/>
    <n v="252"/>
    <m/>
    <n v="25"/>
    <n v="678"/>
    <n v="35"/>
    <n v="895"/>
    <n v="482"/>
    <n v="1623"/>
    <n v="51"/>
    <s v="Jackson"/>
    <n v="6.7000000000000004E-2"/>
    <s v="unknown"/>
    <s v="unknown"/>
    <s v="unknown"/>
  </r>
  <r>
    <x v="60"/>
    <s v="http://blogmarketingacademy.com"/>
    <n v="528"/>
    <s v="Blog Marketing Academy - Audio Posts"/>
    <m/>
    <n v="5"/>
    <n v="6"/>
    <n v="30"/>
    <m/>
    <n v="33"/>
    <n v="774"/>
    <n v="60"/>
    <n v="14643"/>
    <n v="2968"/>
    <n v="19358"/>
    <n v="56"/>
    <s v="Risley"/>
    <s v="unknown"/>
    <s v="unknown"/>
    <s v="unknown"/>
    <n v="0.187"/>
  </r>
  <r>
    <x v="60"/>
    <m/>
    <m/>
    <s v="The Blog Program: Blogging | Online Business | Content Marketing"/>
    <m/>
    <n v="5"/>
    <n v="52"/>
    <n v="260"/>
    <m/>
    <m/>
    <m/>
    <m/>
    <m/>
    <m/>
    <m/>
    <m/>
    <m/>
    <m/>
    <m/>
    <m/>
    <m/>
  </r>
  <r>
    <x v="61"/>
    <s v="www.DavidRossPaterson.com"/>
    <m/>
    <m/>
    <m/>
    <m/>
    <m/>
    <n v="0"/>
    <m/>
    <n v="0"/>
    <n v="169"/>
    <n v="20"/>
    <n v="74"/>
    <n v="79"/>
    <n v="7"/>
    <s v="unknown"/>
    <s v="Paterson"/>
    <s v="unknown"/>
    <s v="unknown"/>
    <s v="unknown"/>
    <s v="unknown"/>
  </r>
  <r>
    <x v="61"/>
    <s v="http://www.FunnyVideoBaby.com"/>
    <m/>
    <m/>
    <m/>
    <m/>
    <m/>
    <n v="0"/>
    <m/>
    <m/>
    <m/>
    <m/>
    <m/>
    <m/>
    <m/>
    <m/>
    <m/>
    <m/>
    <m/>
    <m/>
    <m/>
  </r>
  <r>
    <x v="62"/>
    <s v="http://podcastle.org"/>
    <n v="331"/>
    <s v="PodCastle"/>
    <n v="106"/>
    <n v="4.5"/>
    <n v="219"/>
    <n v="985.5"/>
    <m/>
    <n v="26"/>
    <n v="728"/>
    <n v="36"/>
    <n v="251"/>
    <n v="255"/>
    <n v="7393"/>
    <s v="unknown"/>
    <s v="Thompson"/>
    <s v="unknown"/>
    <s v="unknown"/>
    <s v="unknown"/>
    <s v="unknown"/>
  </r>
  <r>
    <x v="63"/>
    <s v="http://www.innovativeartists.com/"/>
    <m/>
    <m/>
    <m/>
    <m/>
    <m/>
    <n v="0"/>
    <m/>
    <n v="41"/>
    <n v="658"/>
    <n v="38"/>
    <n v="904"/>
    <n v="394"/>
    <n v="2365"/>
    <n v="61"/>
    <s v="Tochterman"/>
    <n v="0.127"/>
    <n v="0.14099999999999999"/>
    <s v="unknown"/>
    <n v="0.54600000000000004"/>
  </r>
  <r>
    <x v="64"/>
    <s v="http://dinodogan.com"/>
    <n v="16"/>
    <s v="Road To TED | Public Speaking / TED Talks / TEDx / Toastmasters / Business Speaking / Mike Brooks And Dino Dogan"/>
    <m/>
    <n v="5"/>
    <n v="30"/>
    <n v="150"/>
    <m/>
    <n v="53"/>
    <n v="692"/>
    <s v="unknown"/>
    <n v="14697"/>
    <n v="4587"/>
    <n v="57891"/>
    <n v="72"/>
    <s v="Dogan"/>
    <s v="unknown"/>
    <n v="5.7000000000000002E-2"/>
    <n v="4.9000000000000002E-2"/>
    <n v="0.51300000000000001"/>
  </r>
  <r>
    <x v="64"/>
    <s v="http://triberr.com"/>
    <m/>
    <m/>
    <m/>
    <m/>
    <m/>
    <n v="0"/>
    <m/>
    <m/>
    <m/>
    <m/>
    <m/>
    <m/>
    <m/>
    <m/>
    <m/>
    <m/>
    <m/>
    <m/>
    <m/>
  </r>
  <r>
    <x v="65"/>
    <s v="http://screencastsonline.com"/>
    <n v="117"/>
    <m/>
    <m/>
    <m/>
    <m/>
    <n v="0"/>
    <m/>
    <m/>
    <m/>
    <m/>
    <m/>
    <m/>
    <m/>
    <m/>
    <m/>
    <m/>
    <m/>
    <m/>
    <m/>
  </r>
  <r>
    <x v="65"/>
    <s v="http://themacscreencastguy.com/"/>
    <n v="789"/>
    <m/>
    <m/>
    <m/>
    <m/>
    <n v="0"/>
    <m/>
    <n v="54"/>
    <n v="863"/>
    <n v="63"/>
    <n v="11449"/>
    <n v="1771"/>
    <n v="39025"/>
    <n v="55"/>
    <s v="McAllister"/>
    <n v="5.5E-2"/>
    <s v="unknown"/>
    <s v="unknown"/>
    <n v="3.5000000000000003E-2"/>
  </r>
  <r>
    <x v="66"/>
    <m/>
    <m/>
    <m/>
    <m/>
    <m/>
    <m/>
    <n v="0"/>
    <m/>
    <n v="71"/>
    <n v="981"/>
    <n v="92"/>
    <n v="3071646"/>
    <n v="339"/>
    <n v="3692"/>
    <s v="unknown"/>
    <s v="Pinsky"/>
    <s v="unknown"/>
    <s v="unknown"/>
    <s v="unknown"/>
    <s v="unknown"/>
  </r>
  <r>
    <x v="67"/>
    <s v="http://dre.im"/>
    <n v="17"/>
    <s v="The DradCast"/>
    <m/>
    <n v="5"/>
    <n v="2"/>
    <n v="10"/>
    <m/>
    <m/>
    <m/>
    <m/>
    <m/>
    <m/>
    <m/>
    <m/>
    <m/>
    <m/>
    <m/>
    <m/>
    <m/>
  </r>
  <r>
    <x v="67"/>
    <s v="http://sucuri.net"/>
    <n v="27"/>
    <m/>
    <m/>
    <m/>
    <m/>
    <n v="0"/>
    <m/>
    <n v="51"/>
    <n v="776"/>
    <n v="57"/>
    <n v="4753"/>
    <n v="827"/>
    <n v="15560"/>
    <n v="61"/>
    <s v="Armeda"/>
    <n v="0.11"/>
    <n v="0.29899999999999999"/>
    <n v="4.0000000000000001E-3"/>
    <s v="unknown"/>
  </r>
  <r>
    <x v="68"/>
    <s v="http://YourWebsiteEngineer.com"/>
    <n v="67"/>
    <s v="WordPress Resource: Your Website Engineer with Dustin Hartzler"/>
    <m/>
    <n v="5"/>
    <n v="151"/>
    <n v="755"/>
    <m/>
    <n v="34"/>
    <n v="735"/>
    <n v="42"/>
    <n v="1305"/>
    <n v="225"/>
    <n v="5070"/>
    <n v="56"/>
    <s v="Hartzler"/>
    <n v="0.16200000000000001"/>
    <n v="8.1000000000000003E-2"/>
    <n v="3.1E-2"/>
    <n v="0.06"/>
  </r>
  <r>
    <x v="68"/>
    <m/>
    <m/>
    <s v="Wellness Lifestyle"/>
    <m/>
    <m/>
    <n v="0"/>
    <n v="0"/>
    <m/>
    <m/>
    <m/>
    <m/>
    <m/>
    <m/>
    <m/>
    <m/>
    <m/>
    <m/>
    <m/>
    <m/>
    <m/>
  </r>
  <r>
    <x v="68"/>
    <m/>
    <m/>
    <s v="Business Online Podcast: Your Resource for Online Tools and Software"/>
    <m/>
    <m/>
    <n v="0"/>
    <n v="0"/>
    <m/>
    <m/>
    <m/>
    <m/>
    <m/>
    <m/>
    <m/>
    <m/>
    <m/>
    <m/>
    <m/>
    <m/>
    <m/>
  </r>
  <r>
    <x v="69"/>
    <s v="http://libsyn.com"/>
    <n v="1"/>
    <s v="Mudra Moments"/>
    <m/>
    <n v="5"/>
    <n v="14"/>
    <n v="70"/>
    <m/>
    <n v="41"/>
    <n v="725"/>
    <n v="50"/>
    <n v="3755"/>
    <n v="817"/>
    <n v="16018"/>
    <n v="56"/>
    <s v="Escobar"/>
    <s v="unknown"/>
    <n v="0.105"/>
    <s v="unknown"/>
    <n v="9.9000000000000005E-2"/>
  </r>
  <r>
    <x v="69"/>
    <s v="http://yogeek.me"/>
    <n v="1"/>
    <s v="Elsie's Yoga Class l Inspiration l Alignment l Connection"/>
    <n v="137"/>
    <n v="4.5"/>
    <n v="243"/>
    <n v="1093.5"/>
    <m/>
    <m/>
    <m/>
    <m/>
    <m/>
    <m/>
    <m/>
    <m/>
    <m/>
    <m/>
    <m/>
    <m/>
    <m/>
  </r>
  <r>
    <x v="70"/>
    <s v="http://beyondthetodolist.com"/>
    <n v="144"/>
    <s v="Beyond the To Do List | Personal Productivity Perspectives"/>
    <n v="31"/>
    <n v="5"/>
    <n v="305"/>
    <n v="1525"/>
    <m/>
    <n v="56"/>
    <n v="805"/>
    <n v="67"/>
    <n v="6252"/>
    <n v="379"/>
    <n v="35800"/>
    <n v="77"/>
    <s v="Fisher"/>
    <n v="2.4E-2"/>
    <n v="0.113"/>
    <n v="5.1999999999999998E-2"/>
    <n v="0.42399999999999999"/>
  </r>
  <r>
    <x v="71"/>
    <s v="http://www.dragonsearchmarketing.com/"/>
    <n v="53"/>
    <m/>
    <m/>
    <m/>
    <m/>
    <n v="0"/>
    <m/>
    <n v="17"/>
    <n v="690"/>
    <n v="35"/>
    <n v="329"/>
    <n v="143"/>
    <n v="1412"/>
    <s v="unknown"/>
    <s v="Ivkovic"/>
    <s v="unknown"/>
    <s v="unknown"/>
    <s v="unknown"/>
    <s v="unknown"/>
  </r>
  <r>
    <x v="72"/>
    <s v="http://www.thedarknessdescending.com"/>
    <n v="2"/>
    <m/>
    <m/>
    <m/>
    <m/>
    <n v="0"/>
    <m/>
    <n v="2"/>
    <n v="567"/>
    <n v="34"/>
    <n v="506"/>
    <n v="809"/>
    <n v="553"/>
    <s v="unknown"/>
    <s v="Krueger"/>
    <s v="unknown"/>
    <s v="unknown"/>
    <s v="unknown"/>
    <s v="unknown"/>
  </r>
  <r>
    <x v="73"/>
    <s v="http://Everything-Everywhere.com"/>
    <n v="3000"/>
    <s v="This Week in Travel"/>
    <m/>
    <n v="4.5"/>
    <n v="42"/>
    <n v="189"/>
    <m/>
    <n v="64"/>
    <n v="901"/>
    <n v="83"/>
    <n v="126148"/>
    <n v="469"/>
    <n v="47507"/>
    <n v="83"/>
    <s v="Arndt"/>
    <s v="unknown"/>
    <n v="0.14699999999999999"/>
    <n v="1.2999999999999999E-2"/>
    <n v="0.26800000000000002"/>
  </r>
  <r>
    <x v="74"/>
    <s v="http://www.tipsfortravellers.com"/>
    <n v="22"/>
    <s v="Tips for Travellers Global Travel Destinations Podcast"/>
    <n v="244"/>
    <n v="4"/>
    <n v="20"/>
    <n v="80"/>
    <m/>
    <m/>
    <m/>
    <m/>
    <m/>
    <m/>
    <m/>
    <m/>
    <m/>
    <m/>
    <m/>
    <m/>
    <m/>
  </r>
  <r>
    <x v="74"/>
    <s v="http://www.garybembridge.com"/>
    <n v="137"/>
    <s v="60-Second Cruise Tips Show"/>
    <m/>
    <m/>
    <n v="0"/>
    <n v="0"/>
    <m/>
    <m/>
    <m/>
    <m/>
    <m/>
    <m/>
    <m/>
    <m/>
    <m/>
    <m/>
    <m/>
    <m/>
    <m/>
  </r>
  <r>
    <x v="74"/>
    <m/>
    <m/>
    <s v="All About Cunard"/>
    <m/>
    <n v="5"/>
    <n v="1"/>
    <n v="5"/>
    <m/>
    <n v="44"/>
    <n v="740"/>
    <n v="51"/>
    <n v="3090"/>
    <n v="2588"/>
    <n v="10858"/>
    <n v="61"/>
    <s v="Bembridge"/>
    <n v="0.186"/>
    <n v="3.5999999999999997E-2"/>
    <n v="4.9000000000000002E-2"/>
    <n v="0.17699999999999999"/>
  </r>
  <r>
    <x v="74"/>
    <m/>
    <m/>
    <s v="Marketing Mix Man Podcast"/>
    <m/>
    <n v="5"/>
    <n v="1"/>
    <n v="5"/>
    <m/>
    <m/>
    <m/>
    <m/>
    <m/>
    <m/>
    <m/>
    <m/>
    <m/>
    <m/>
    <m/>
    <m/>
    <m/>
  </r>
  <r>
    <x v="74"/>
    <m/>
    <m/>
    <s v="Travel Legends and Icons"/>
    <m/>
    <n v="4"/>
    <n v="14"/>
    <n v="56"/>
    <m/>
    <m/>
    <m/>
    <m/>
    <m/>
    <m/>
    <m/>
    <m/>
    <m/>
    <m/>
    <m/>
    <m/>
    <m/>
  </r>
  <r>
    <x v="74"/>
    <m/>
    <m/>
    <s v="Tips for Travellers Travel Video Podcast"/>
    <m/>
    <m/>
    <n v="0"/>
    <n v="0"/>
    <m/>
    <m/>
    <m/>
    <m/>
    <m/>
    <m/>
    <m/>
    <m/>
    <m/>
    <m/>
    <m/>
    <m/>
    <m/>
  </r>
  <r>
    <x v="74"/>
    <m/>
    <m/>
    <s v="Better Bloggers Podcast"/>
    <m/>
    <m/>
    <n v="0"/>
    <n v="0"/>
    <m/>
    <m/>
    <m/>
    <m/>
    <m/>
    <m/>
    <m/>
    <m/>
    <m/>
    <m/>
    <m/>
    <m/>
    <m/>
  </r>
  <r>
    <x v="75"/>
    <s v="http://alliancecontentmarketing.com"/>
    <m/>
    <m/>
    <m/>
    <m/>
    <m/>
    <n v="0"/>
    <m/>
    <n v="2"/>
    <n v="494"/>
    <n v="21"/>
    <n v="219"/>
    <n v="638"/>
    <n v="686"/>
    <n v="51"/>
    <s v="Ginsburg"/>
    <n v="0.47599999999999998"/>
    <s v="unknown"/>
    <s v="unknown"/>
    <n v="0.433"/>
  </r>
  <r>
    <x v="76"/>
    <s v="http://mediocrefilms.com"/>
    <n v="3"/>
    <m/>
    <m/>
    <m/>
    <m/>
    <n v="0"/>
    <m/>
    <m/>
    <m/>
    <m/>
    <m/>
    <m/>
    <m/>
    <m/>
    <m/>
    <m/>
    <m/>
    <m/>
    <m/>
  </r>
  <r>
    <x v="76"/>
    <s v="http://www.youtube.com/mediocrefilms"/>
    <n v="77"/>
    <m/>
    <m/>
    <m/>
    <m/>
    <n v="0"/>
    <m/>
    <n v="58"/>
    <n v="847"/>
    <n v="63"/>
    <n v="21363"/>
    <n v="4696"/>
    <n v="7345"/>
    <n v="80"/>
    <s v="Benson"/>
    <s v="unknown"/>
    <s v="unknown"/>
    <s v="unknown"/>
    <s v="unknown"/>
  </r>
  <r>
    <x v="77"/>
    <s v="http://mobilemixed.com"/>
    <n v="101"/>
    <s v="The Mobile Mixed Podcast: Mobile Marketing Made Easy"/>
    <m/>
    <n v="5"/>
    <n v="36"/>
    <n v="180"/>
    <m/>
    <n v="47"/>
    <n v="744"/>
    <n v="50"/>
    <n v="2415"/>
    <n v="1126"/>
    <n v="10677"/>
    <n v="64"/>
    <s v="Hickman"/>
    <n v="0.113"/>
    <s v="unknown"/>
    <s v="unknown"/>
    <s v="unknown"/>
  </r>
  <r>
    <x v="78"/>
    <s v="http://www.globetrottingmama.com"/>
    <n v="97"/>
    <m/>
    <m/>
    <m/>
    <m/>
    <n v="0"/>
    <m/>
    <n v="57"/>
    <n v="837"/>
    <n v="66"/>
    <n v="6255"/>
    <n v="3103"/>
    <n v="30213"/>
    <n v="62"/>
    <s v="Davis"/>
    <n v="6.6000000000000003E-2"/>
    <n v="0.153"/>
    <n v="6.0000000000000001E-3"/>
    <n v="0.371"/>
  </r>
  <r>
    <x v="79"/>
    <s v="http://www.razorsocial.com"/>
    <n v="1000"/>
    <m/>
    <m/>
    <m/>
    <m/>
    <n v="0"/>
    <m/>
    <n v="52"/>
    <n v="855"/>
    <n v="69"/>
    <n v="11295"/>
    <n v="8762"/>
    <n v="11798"/>
    <n v="68"/>
    <s v="Cleary"/>
    <s v="unknown"/>
    <s v="unknown"/>
    <s v="unknown"/>
    <s v="unknown"/>
  </r>
  <r>
    <x v="80"/>
    <s v="http://blog.musicradiocreative.com"/>
    <n v="4"/>
    <m/>
    <m/>
    <m/>
    <m/>
    <n v="0"/>
    <m/>
    <n v="35"/>
    <n v="649"/>
    <n v="38"/>
    <n v="1297"/>
    <n v="61"/>
    <n v="754"/>
    <n v="60"/>
    <s v="Russell"/>
    <s v="LinkedIn: 2.7%"/>
    <s v="Instagram: 12.4%"/>
    <s v="unknown"/>
    <s v="unknown"/>
  </r>
  <r>
    <x v="80"/>
    <s v="http://www.musicradiocreative.com"/>
    <m/>
    <m/>
    <m/>
    <m/>
    <m/>
    <n v="0"/>
    <m/>
    <m/>
    <m/>
    <m/>
    <m/>
    <m/>
    <m/>
    <m/>
    <m/>
    <m/>
    <m/>
    <m/>
    <m/>
  </r>
  <r>
    <x v="81"/>
    <s v="http://www.recklessgeeks.com"/>
    <n v="2"/>
    <m/>
    <m/>
    <m/>
    <m/>
    <n v="0"/>
    <m/>
    <n v="33"/>
    <n v="625"/>
    <n v="34"/>
    <n v="429"/>
    <n v="844"/>
    <n v="1112"/>
    <s v="unknown"/>
    <s v="Lee"/>
    <s v="unknown"/>
    <s v="unknown"/>
    <s v="unknown"/>
    <s v="unknown"/>
  </r>
  <r>
    <x v="82"/>
    <s v="http://saxonmills.com"/>
    <n v="3"/>
    <m/>
    <m/>
    <m/>
    <m/>
    <n v="0"/>
    <m/>
    <n v="33"/>
    <n v="625"/>
    <n v="34"/>
    <n v="1020"/>
    <n v="151"/>
    <n v="989"/>
    <s v="unknown"/>
    <s v="Law"/>
    <s v="unknown"/>
    <s v="unknown"/>
    <s v="unknown"/>
    <s v="unknown"/>
  </r>
  <r>
    <x v="83"/>
    <s v="http://www.ufc.com"/>
    <n v="1000"/>
    <m/>
    <m/>
    <m/>
    <m/>
    <n v="0"/>
    <m/>
    <n v="1"/>
    <n v="463"/>
    <n v="0"/>
    <n v="79"/>
    <n v="148"/>
    <n v="0"/>
    <s v="unknown"/>
    <s v="Poriadjian"/>
    <s v="unknown"/>
    <s v="unknown"/>
    <s v="unknown"/>
    <s v="unknown"/>
  </r>
  <r>
    <x v="84"/>
    <s v="http://donecast.com"/>
    <n v="1"/>
    <s v="Eventual Millionaire"/>
    <m/>
    <n v="5"/>
    <n v="69"/>
    <n v="345"/>
    <m/>
    <m/>
    <m/>
    <m/>
    <m/>
    <m/>
    <m/>
    <m/>
    <m/>
    <m/>
    <m/>
    <m/>
    <m/>
  </r>
  <r>
    <x v="84"/>
    <s v="http://eventualmillionaire.com"/>
    <n v="483"/>
    <s v="Eventual Millionaire - Video Case Studies with Millionaire Business Owners"/>
    <m/>
    <n v="4.5"/>
    <n v="22"/>
    <n v="99"/>
    <m/>
    <n v="53"/>
    <n v="755"/>
    <n v="56"/>
    <n v="5359"/>
    <n v="2365"/>
    <n v="5147"/>
    <n v="62"/>
    <s v="Tardy"/>
    <s v="unknown"/>
    <s v="unknown"/>
    <n v="7.0000000000000001E-3"/>
    <n v="0.41599999999999998"/>
  </r>
  <r>
    <x v="85"/>
    <s v="http://www.youtube.com/Jimmy"/>
    <n v="37"/>
    <m/>
    <m/>
    <m/>
    <m/>
    <n v="0"/>
    <m/>
    <m/>
    <m/>
    <m/>
    <m/>
    <m/>
    <m/>
    <m/>
    <m/>
    <m/>
    <m/>
    <m/>
    <m/>
  </r>
  <r>
    <x v="85"/>
    <s v="http://www.rocketjump.com"/>
    <n v="742"/>
    <m/>
    <m/>
    <m/>
    <m/>
    <n v="0"/>
    <m/>
    <n v="68"/>
    <n v="895"/>
    <n v="72"/>
    <n v="67497"/>
    <n v="801"/>
    <n v="17528"/>
    <n v="80"/>
    <s v="Wong"/>
    <s v="unknown"/>
    <s v="unknown"/>
    <m/>
    <m/>
  </r>
  <r>
    <x v="86"/>
    <s v="http://starvethedoubts.com"/>
    <n v="16"/>
    <s v="Starve the Doubts"/>
    <n v="26"/>
    <n v="5"/>
    <n v="113"/>
    <n v="565"/>
    <m/>
    <n v="52"/>
    <n v="764"/>
    <n v="49"/>
    <n v="1583"/>
    <n v="1354"/>
    <n v="9355"/>
    <n v="74"/>
    <s v="Easley"/>
    <s v="Twitter: 30.5%"/>
    <s v="LinkedIn: 3.2%"/>
    <m/>
    <m/>
  </r>
  <r>
    <x v="87"/>
    <s v="http://www.jaredhoy.com"/>
    <m/>
    <s v="Conquest"/>
    <m/>
    <m/>
    <n v="0"/>
    <n v="0"/>
    <m/>
    <n v="26"/>
    <n v="743"/>
    <n v="47"/>
    <n v="1301"/>
    <n v="489"/>
    <n v="16204"/>
    <n v="61"/>
    <s v="Hoy"/>
    <s v="Instagram: 4.3%"/>
    <s v="Foursquare: 0.6%"/>
    <m/>
    <m/>
  </r>
  <r>
    <x v="87"/>
    <s v="http://www.jaredhoydp.com"/>
    <m/>
    <m/>
    <m/>
    <m/>
    <m/>
    <n v="0"/>
    <m/>
    <m/>
    <m/>
    <m/>
    <m/>
    <m/>
    <m/>
    <m/>
    <m/>
    <m/>
    <m/>
    <m/>
    <m/>
  </r>
  <r>
    <x v="88"/>
    <s v="http://walkingdeadcast.tumblr.com"/>
    <n v="1"/>
    <m/>
    <m/>
    <m/>
    <m/>
    <n v="0"/>
    <m/>
    <m/>
    <m/>
    <m/>
    <m/>
    <m/>
    <m/>
    <m/>
    <m/>
    <m/>
    <m/>
    <m/>
    <m/>
  </r>
  <r>
    <x v="88"/>
    <s v="http://www.walkingdeadcast.com"/>
    <n v="42"/>
    <m/>
    <m/>
    <m/>
    <m/>
    <n v="0"/>
    <m/>
    <n v="43"/>
    <n v="736"/>
    <n v="44"/>
    <n v="3929"/>
    <n v="261"/>
    <n v="1378"/>
    <m/>
    <s v="Cabassi"/>
    <s v="unknown"/>
    <s v="unknown"/>
    <s v="unknown"/>
    <s v="unknown"/>
  </r>
  <r>
    <x v="89"/>
    <s v="http://screen.yahoo.com/"/>
    <m/>
    <m/>
    <m/>
    <m/>
    <m/>
    <n v="0"/>
    <m/>
    <n v="1"/>
    <n v="328"/>
    <n v="19"/>
    <n v="62"/>
    <n v="78"/>
    <n v="78"/>
    <n v="42"/>
    <s v="Dimberg"/>
    <s v="unknown"/>
    <s v="unknown"/>
    <s v="unknown"/>
    <s v="unknown"/>
  </r>
  <r>
    <x v="90"/>
    <s v="http://www.audible.com"/>
    <n v="12"/>
    <m/>
    <m/>
    <m/>
    <m/>
    <n v="0"/>
    <m/>
    <n v="7"/>
    <n v="598"/>
    <n v="30"/>
    <n v="385"/>
    <n v="624"/>
    <n v="747"/>
    <n v="63"/>
    <s v="Ojalvo"/>
    <s v="unknown"/>
    <s v="unknown"/>
    <s v="unknown"/>
    <s v="unknown"/>
  </r>
  <r>
    <x v="90"/>
    <s v="http://www.acx.com"/>
    <m/>
    <m/>
    <m/>
    <m/>
    <m/>
    <n v="0"/>
    <m/>
    <m/>
    <m/>
    <m/>
    <m/>
    <m/>
    <m/>
    <m/>
    <m/>
    <m/>
    <m/>
    <m/>
    <m/>
  </r>
  <r>
    <x v="91"/>
    <s v="http://www.internetbusinessmastery.com"/>
    <n v="2166"/>
    <s v="Internet Business Mastery | Get Paid to Live Your Purpose » Podcast"/>
    <n v="47"/>
    <n v="4.5"/>
    <n v="263"/>
    <n v="1183.5"/>
    <m/>
    <n v="32"/>
    <n v="744"/>
    <n v="58"/>
    <n v="16265"/>
    <n v="3741"/>
    <n v="11196"/>
    <n v="71"/>
    <s v="Van Orden"/>
    <s v="unknown"/>
    <s v="unknown"/>
    <s v="unknown"/>
    <s v="unknown"/>
  </r>
  <r>
    <x v="92"/>
    <s v="http://espn.com/podcenter"/>
    <m/>
    <m/>
    <m/>
    <m/>
    <m/>
    <n v="0"/>
    <m/>
    <n v="53"/>
    <n v="829"/>
    <n v="72"/>
    <n v="30841"/>
    <n v="777"/>
    <n v="5267"/>
    <s v="unknown"/>
    <s v="Soderberg"/>
    <s v="unknown"/>
    <s v="unknown"/>
    <s v="unknown"/>
    <s v="unknown"/>
  </r>
  <r>
    <x v="93"/>
    <s v="http://www.superknockedup.com"/>
    <n v="1"/>
    <m/>
    <m/>
    <m/>
    <m/>
    <n v="0"/>
    <m/>
    <n v="51"/>
    <n v="787"/>
    <n v="57"/>
    <n v="3120"/>
    <n v="3395"/>
    <n v="18880"/>
    <n v="63"/>
    <s v="Burns"/>
    <s v="unknown"/>
    <s v="unknown"/>
    <s v="unknown"/>
    <n v="0.36499999999999999"/>
  </r>
  <r>
    <x v="94"/>
    <s v="http://feministfilmmaker.tumblr.com"/>
    <n v="1"/>
    <m/>
    <m/>
    <m/>
    <m/>
    <n v="0"/>
    <m/>
    <m/>
    <m/>
    <m/>
    <m/>
    <m/>
    <m/>
    <m/>
    <m/>
    <m/>
    <m/>
    <m/>
    <m/>
  </r>
  <r>
    <x v="94"/>
    <s v="http://jennpage.com"/>
    <n v="2"/>
    <m/>
    <m/>
    <m/>
    <m/>
    <n v="0"/>
    <m/>
    <n v="31"/>
    <n v="695"/>
    <n v="45"/>
    <n v="1318"/>
    <n v="45"/>
    <n v="5322"/>
    <n v="51"/>
    <s v="Page"/>
    <s v="unknown"/>
    <s v="unknown"/>
    <s v="unknown"/>
    <n v="0.17799999999999999"/>
  </r>
  <r>
    <x v="95"/>
    <s v="http://www.geekandsundry.com"/>
    <n v="199"/>
    <m/>
    <m/>
    <m/>
    <m/>
    <n v="0"/>
    <m/>
    <n v="36"/>
    <n v="763"/>
    <n v="57"/>
    <n v="5122"/>
    <n v="2050"/>
    <n v="12400"/>
    <n v="61"/>
    <s v="Powell"/>
    <n v="9.5000000000000001E-2"/>
    <n v="0.26700000000000002"/>
    <n v="4.1000000000000002E-2"/>
    <n v="0.21299999999999999"/>
  </r>
  <r>
    <x v="96"/>
    <s v="http://ysn.com"/>
    <n v="47"/>
    <s v="YSN Live™ Podcast"/>
    <m/>
    <m/>
    <n v="0"/>
    <n v="0"/>
    <m/>
    <n v="38"/>
    <n v="712"/>
    <n v="55"/>
    <n v="4526"/>
    <n v="3282"/>
    <n v="4960"/>
    <n v="64"/>
    <s v="Kushell"/>
    <m/>
    <m/>
    <m/>
    <m/>
  </r>
  <r>
    <x v="96"/>
    <m/>
    <m/>
    <s v="YSN Secrets Podcast"/>
    <m/>
    <m/>
    <n v="0"/>
    <n v="0"/>
    <m/>
    <m/>
    <m/>
    <m/>
    <m/>
    <m/>
    <m/>
    <m/>
    <m/>
    <m/>
    <m/>
    <m/>
    <m/>
  </r>
  <r>
    <x v="97"/>
    <s v="http://www.deca.tv"/>
    <m/>
    <m/>
    <m/>
    <m/>
    <m/>
    <n v="0"/>
    <m/>
    <n v="24"/>
    <n v="647"/>
    <n v="36"/>
    <n v="698"/>
    <n v="423"/>
    <n v="3088"/>
    <n v="49"/>
    <s v="McDonnell"/>
    <n v="0.23899999999999999"/>
    <s v="unknown"/>
    <s v="unknown"/>
    <n v="0.41899999999999998"/>
  </r>
  <r>
    <x v="98"/>
    <s v="http://jennselke.com"/>
    <n v="1"/>
    <m/>
    <m/>
    <m/>
    <m/>
    <n v="0"/>
    <m/>
    <m/>
    <m/>
    <m/>
    <m/>
    <m/>
    <m/>
    <m/>
    <m/>
    <m/>
    <m/>
    <m/>
    <m/>
  </r>
  <r>
    <x v="98"/>
    <s v="http://thecampdirector.com/"/>
    <n v="13"/>
    <m/>
    <m/>
    <m/>
    <m/>
    <n v="0"/>
    <m/>
    <n v="34"/>
    <n v="700"/>
    <n v="45"/>
    <n v="1980"/>
    <n v="809"/>
    <n v="7858"/>
    <n v="57"/>
    <s v="Selke"/>
    <n v="0.124"/>
    <n v="0.45800000000000002"/>
    <s v="unknown"/>
    <n v="5.1999999999999998E-2"/>
  </r>
  <r>
    <x v="99"/>
    <s v="http://www.internetbusinessmastery.com/"/>
    <n v="2166"/>
    <s v="Internet Business Mastery | Get Paid to Live Your Purpose » Podcast"/>
    <n v="47"/>
    <n v="4.5"/>
    <n v="263"/>
    <n v="1183.5"/>
    <m/>
    <n v="20"/>
    <n v="742"/>
    <n v="59"/>
    <n v="25538"/>
    <n v="2406"/>
    <n v="7665"/>
    <n v="70"/>
    <s v="Frandsen"/>
    <n v="3.9E-2"/>
    <n v="3.6999999999999998E-2"/>
    <n v="2.3E-2"/>
    <n v="0.50800000000000001"/>
  </r>
  <r>
    <x v="100"/>
    <s v="http://www.gannett.com"/>
    <n v="4"/>
    <m/>
    <m/>
    <m/>
    <m/>
    <n v="0"/>
    <m/>
    <m/>
    <m/>
    <m/>
    <m/>
    <m/>
    <m/>
    <m/>
    <m/>
    <m/>
    <m/>
    <m/>
    <m/>
  </r>
  <r>
    <x v="100"/>
    <s v="http://jodiontheweb.com/jotwblog/"/>
    <n v="11"/>
    <m/>
    <m/>
    <m/>
    <m/>
    <n v="0"/>
    <m/>
    <n v="51"/>
    <n v="776"/>
    <n v="58"/>
    <n v="6843"/>
    <n v="4500"/>
    <n v="25004"/>
    <n v="72"/>
    <s v="Gersh"/>
    <n v="5.0999999999999997E-2"/>
    <n v="0.16500000000000001"/>
    <s v="unknown"/>
    <n v="0.51900000000000002"/>
  </r>
  <r>
    <x v="101"/>
    <s v="http://www.codeandtheory.com"/>
    <m/>
    <m/>
    <m/>
    <m/>
    <m/>
    <n v="0"/>
    <m/>
    <n v="1"/>
    <n v="523"/>
    <n v="29"/>
    <n v="344"/>
    <n v="850"/>
    <n v="113"/>
    <n v="48"/>
    <s v="Gilles"/>
    <n v="0.68500000000000005"/>
    <s v="unknown"/>
    <s v="unknown"/>
    <n v="0.16600000000000001"/>
  </r>
  <r>
    <x v="102"/>
    <s v="http://www.EntrepreneurOnFire.com"/>
    <n v="409"/>
    <s v="EntrepreneurOnFire Audio Blog | The audio version of EntrepreneurOnFire.com's daily blog posts"/>
    <m/>
    <n v="5"/>
    <n v="39"/>
    <n v="195"/>
    <m/>
    <n v="61"/>
    <n v="786"/>
    <n v="65"/>
    <n v="17188"/>
    <n v="7096"/>
    <n v="11906"/>
    <n v="73"/>
    <s v="Dumas"/>
    <n v="2.5000000000000001E-2"/>
    <s v="unknown"/>
    <n v="6.3E-2"/>
    <n v="0.26800000000000002"/>
  </r>
  <r>
    <x v="102"/>
    <m/>
    <m/>
    <s v="EntrepreneurOnFire: The Archives with John Lee Dumas"/>
    <m/>
    <n v="4.5"/>
    <n v="32"/>
    <n v="144"/>
    <m/>
    <m/>
    <m/>
    <m/>
    <m/>
    <m/>
    <m/>
    <m/>
    <m/>
    <m/>
    <m/>
    <m/>
    <m/>
  </r>
  <r>
    <x v="102"/>
    <m/>
    <m/>
    <s v="Entrepreneur On Fire with John Lee Dumas"/>
    <n v="2"/>
    <n v="5"/>
    <n v="1006"/>
    <n v="5030"/>
    <n v="67"/>
    <m/>
    <m/>
    <m/>
    <m/>
    <m/>
    <m/>
    <m/>
    <m/>
    <m/>
    <m/>
    <m/>
    <m/>
  </r>
  <r>
    <x v="103"/>
    <s v="http://www.karmalicity.com"/>
    <m/>
    <m/>
    <m/>
    <m/>
    <m/>
    <n v="0"/>
    <m/>
    <n v="5"/>
    <n v="550"/>
    <n v="29"/>
    <n v="1199"/>
    <n v="153"/>
    <n v="62"/>
    <s v="unknown"/>
    <s v="Soren"/>
    <s v="unknown"/>
    <s v="unknown"/>
    <s v="unknown"/>
    <s v="unknown"/>
  </r>
  <r>
    <x v="104"/>
    <s v="http://www.jukinmedia.com"/>
    <n v="3"/>
    <m/>
    <m/>
    <m/>
    <m/>
    <n v="0"/>
    <m/>
    <n v="27"/>
    <n v="594"/>
    <s v="unknown"/>
    <n v="2835"/>
    <n v="197"/>
    <n v="313"/>
    <s v="unknown"/>
    <s v="Skogmo"/>
    <s v="unknown"/>
    <s v="unknown"/>
    <s v="unknown"/>
    <s v="unknown"/>
  </r>
  <r>
    <x v="105"/>
    <s v="http://inoveryourhead.net"/>
    <n v="4000"/>
    <s v="Media Hacks"/>
    <m/>
    <n v="5"/>
    <n v="5"/>
    <n v="25"/>
    <m/>
    <n v="1"/>
    <n v="547"/>
    <s v="unknown"/>
    <n v="37"/>
    <n v="19"/>
    <n v="0"/>
    <s v="unknown"/>
    <s v="Smith"/>
    <s v="unknown"/>
    <s v="unknown"/>
    <s v="unknown"/>
    <s v="unknown"/>
  </r>
  <r>
    <x v="105"/>
    <s v="http://breather.com"/>
    <m/>
    <m/>
    <m/>
    <m/>
    <m/>
    <n v="0"/>
    <m/>
    <m/>
    <m/>
    <m/>
    <m/>
    <m/>
    <m/>
    <m/>
    <m/>
    <m/>
    <m/>
    <m/>
    <m/>
  </r>
  <r>
    <x v="106"/>
    <s v="http://jfdi.bz"/>
    <n v="2"/>
    <m/>
    <m/>
    <m/>
    <m/>
    <n v="0"/>
    <m/>
    <m/>
    <m/>
    <m/>
    <m/>
    <m/>
    <m/>
    <m/>
    <m/>
    <m/>
    <m/>
    <m/>
    <m/>
  </r>
  <r>
    <x v="106"/>
    <s v="http://justinjackson.ca"/>
    <n v="249"/>
    <s v="Product People"/>
    <m/>
    <n v="5"/>
    <n v="32"/>
    <n v="160"/>
    <m/>
    <n v="56"/>
    <n v="781"/>
    <n v="56"/>
    <n v="3448"/>
    <n v="296"/>
    <n v="14618"/>
    <n v="65"/>
    <s v="Jackson"/>
    <n v="0.106"/>
    <n v="0.216"/>
    <n v="8.9999999999999998E-4"/>
    <n v="8.9999999999999993E-3"/>
  </r>
  <r>
    <x v="107"/>
    <s v="http://justinrlevy.com"/>
    <n v="158"/>
    <m/>
    <m/>
    <m/>
    <m/>
    <n v="0"/>
    <m/>
    <m/>
    <m/>
    <m/>
    <m/>
    <m/>
    <m/>
    <m/>
    <m/>
    <m/>
    <m/>
    <m/>
    <m/>
  </r>
  <r>
    <x v="107"/>
    <s v="http://citrix.com"/>
    <n v="414"/>
    <s v="Podcast - The Socialized Business Podcast"/>
    <m/>
    <n v="5"/>
    <n v="1"/>
    <n v="5"/>
    <m/>
    <n v="49"/>
    <n v="837"/>
    <n v="75"/>
    <n v="20063"/>
    <n v="5088"/>
    <n v="44386"/>
    <n v="71"/>
    <s v="Levy"/>
    <s v="LinkedIn: 4%"/>
    <s v="Instagram: 16.4%"/>
    <s v="unknown"/>
    <s v="unknown"/>
  </r>
  <r>
    <x v="108"/>
    <s v="http://www.quickanddirtytips.com"/>
    <s v="x"/>
    <m/>
    <m/>
    <m/>
    <m/>
    <n v="0"/>
    <m/>
    <n v="4"/>
    <n v="468"/>
    <s v="unknown"/>
    <n v="55"/>
    <n v="123"/>
    <n v="102"/>
    <s v="unknown"/>
    <s v="Doyle"/>
    <s v="unknown"/>
    <s v="unknown"/>
    <s v="unknown"/>
    <m/>
  </r>
  <r>
    <x v="109"/>
    <s v="http://www.espn.com"/>
    <s v="x"/>
    <m/>
    <m/>
    <m/>
    <m/>
    <n v="0"/>
    <m/>
    <n v="1"/>
    <n v="246"/>
    <n v="0"/>
    <n v="35"/>
    <n v="108"/>
    <n v="1"/>
    <m/>
    <m/>
    <m/>
    <m/>
    <m/>
    <m/>
  </r>
  <r>
    <x v="110"/>
    <s v="http://blanchardmediagroup.com"/>
    <n v="3"/>
    <s v="Black Man With A Gun | Interviews | History | Gun Control"/>
    <n v="16"/>
    <n v="5"/>
    <n v="241"/>
    <n v="1205"/>
    <m/>
    <m/>
    <m/>
    <m/>
    <m/>
    <m/>
    <m/>
    <m/>
    <m/>
    <m/>
    <m/>
    <m/>
    <m/>
  </r>
  <r>
    <x v="110"/>
    <s v="http://blackmanwithagun.com"/>
    <n v="72"/>
    <s v="That's Life | @kennblanchard"/>
    <m/>
    <n v="5"/>
    <n v="2"/>
    <n v="10"/>
    <m/>
    <m/>
    <m/>
    <m/>
    <m/>
    <m/>
    <m/>
    <m/>
    <m/>
    <m/>
    <m/>
    <m/>
    <m/>
  </r>
  <r>
    <x v="110"/>
    <m/>
    <m/>
    <s v="Pastor Kenn's Podcast"/>
    <m/>
    <n v="5"/>
    <n v="1"/>
    <n v="5"/>
    <m/>
    <n v="38"/>
    <n v="738"/>
    <n v="44"/>
    <n v="3129"/>
    <n v="1271"/>
    <n v="5874"/>
    <n v="62"/>
    <s v="Blanchard"/>
    <s v="unknown"/>
    <s v="unknown"/>
    <s v="unknown"/>
    <n v="0.33900000000000002"/>
  </r>
  <r>
    <x v="110"/>
    <m/>
    <m/>
    <s v="The Un-Named Church | Kenn Blanchard | North Beach, MD"/>
    <m/>
    <n v="5"/>
    <n v="13"/>
    <n v="65"/>
    <m/>
    <m/>
    <m/>
    <m/>
    <m/>
    <m/>
    <m/>
    <m/>
    <m/>
    <m/>
    <m/>
    <m/>
    <m/>
  </r>
  <r>
    <x v="111"/>
    <m/>
    <m/>
    <s v="Beatbox Giant Productions"/>
    <m/>
    <n v="4"/>
    <n v="5"/>
    <n v="20"/>
    <m/>
    <n v="30"/>
    <n v="728"/>
    <n v="55"/>
    <n v="8840"/>
    <n v="529"/>
    <n v="8157"/>
    <s v="unknown"/>
    <s v="Nichols"/>
    <s v="unknown"/>
    <s v="unknown"/>
    <s v="unknown"/>
    <s v="unknown"/>
  </r>
  <r>
    <x v="112"/>
    <m/>
    <m/>
    <m/>
    <m/>
    <m/>
    <m/>
    <n v="0"/>
    <m/>
    <n v="46"/>
    <n v="765"/>
    <n v="64"/>
    <n v="9514"/>
    <n v="271"/>
    <n v="2053"/>
    <m/>
    <s v="Evey"/>
    <m/>
    <m/>
    <m/>
    <m/>
  </r>
  <r>
    <x v="113"/>
    <s v="http://solopreneurhour.com"/>
    <n v="33"/>
    <m/>
    <m/>
    <m/>
    <m/>
    <n v="0"/>
    <m/>
    <n v="1"/>
    <n v="495"/>
    <s v="unknown"/>
    <n v="291"/>
    <n v="548"/>
    <n v="655"/>
    <n v="57"/>
    <s v="Loest"/>
    <s v="unknown"/>
    <s v="unknown"/>
    <s v="unknown"/>
    <s v="unknown"/>
  </r>
  <r>
    <x v="114"/>
    <s v="http://www.toprankmarketing.com"/>
    <n v="51"/>
    <m/>
    <m/>
    <m/>
    <m/>
    <n v="0"/>
    <m/>
    <m/>
    <m/>
    <m/>
    <m/>
    <m/>
    <m/>
    <m/>
    <m/>
    <m/>
    <m/>
    <m/>
    <m/>
  </r>
  <r>
    <x v="114"/>
    <s v="http://www.toprankblog.com"/>
    <n v="12096"/>
    <m/>
    <m/>
    <m/>
    <m/>
    <n v="0"/>
    <m/>
    <n v="60"/>
    <n v="899"/>
    <n v="79"/>
    <n v="63258"/>
    <n v="3599"/>
    <n v="27158"/>
    <n v="79"/>
    <s v="Odden"/>
    <s v="unknown"/>
    <n v="0.255"/>
    <s v="unknown"/>
    <s v="unknown"/>
  </r>
  <r>
    <x v="115"/>
    <s v="http://twit.tv"/>
    <n v="22775"/>
    <s v="Maxwell's House"/>
    <m/>
    <n v="4.5"/>
    <n v="35"/>
    <n v="157.5"/>
    <m/>
    <n v="67"/>
    <n v="953"/>
    <n v="87"/>
    <n v="494085"/>
    <n v="2124"/>
    <n v="6814"/>
    <n v="87"/>
    <s v="Laporte"/>
    <s v="unknown"/>
    <s v="Instagram: 6.8%"/>
    <s v="unknown"/>
    <s v="unknown"/>
  </r>
  <r>
    <x v="115"/>
    <m/>
    <m/>
    <s v="This week in Tech"/>
    <m/>
    <n v="4"/>
    <n v="1472"/>
    <n v="5888"/>
    <m/>
    <m/>
    <m/>
    <m/>
    <m/>
    <m/>
    <m/>
    <m/>
    <m/>
    <m/>
    <m/>
    <m/>
    <m/>
  </r>
  <r>
    <x v="115"/>
    <s v="http://live.twit.tv"/>
    <m/>
    <s v="Leo Laporte's posts"/>
    <m/>
    <m/>
    <n v="0"/>
    <n v="0"/>
    <m/>
    <m/>
    <m/>
    <m/>
    <m/>
    <m/>
    <m/>
    <m/>
    <m/>
    <m/>
    <m/>
    <m/>
    <m/>
  </r>
  <r>
    <x v="115"/>
    <s v="http://techguylabs.com"/>
    <m/>
    <s v="MacBreak (video)"/>
    <n v="152"/>
    <n v="4"/>
    <n v="97"/>
    <n v="388"/>
    <m/>
    <m/>
    <m/>
    <m/>
    <m/>
    <m/>
    <m/>
    <m/>
    <m/>
    <m/>
    <m/>
    <m/>
    <m/>
  </r>
  <r>
    <x v="115"/>
    <m/>
    <m/>
    <s v="MacBreak (HD video)"/>
    <n v="168"/>
    <n v="4"/>
    <n v="22"/>
    <n v="88"/>
    <m/>
    <m/>
    <m/>
    <m/>
    <m/>
    <m/>
    <m/>
    <m/>
    <m/>
    <m/>
    <m/>
    <m/>
    <m/>
  </r>
  <r>
    <x v="115"/>
    <m/>
    <m/>
    <s v="MacBreak (iPod video)"/>
    <n v="158"/>
    <n v="4"/>
    <n v="35"/>
    <n v="140"/>
    <m/>
    <m/>
    <m/>
    <m/>
    <m/>
    <m/>
    <m/>
    <m/>
    <m/>
    <m/>
    <m/>
    <m/>
    <m/>
  </r>
  <r>
    <x v="115"/>
    <m/>
    <m/>
    <s v="MacBreak (AppleTV)"/>
    <n v="234"/>
    <n v="5"/>
    <n v="5"/>
    <n v="25"/>
    <m/>
    <m/>
    <m/>
    <m/>
    <m/>
    <m/>
    <m/>
    <m/>
    <m/>
    <m/>
    <m/>
    <m/>
    <m/>
  </r>
  <r>
    <x v="115"/>
    <m/>
    <m/>
    <s v="Gear Media Tech"/>
    <n v="236"/>
    <n v="4"/>
    <n v="20"/>
    <n v="80"/>
    <m/>
    <m/>
    <m/>
    <m/>
    <m/>
    <m/>
    <m/>
    <m/>
    <m/>
    <m/>
    <m/>
    <m/>
    <m/>
  </r>
  <r>
    <x v="115"/>
    <m/>
    <m/>
    <s v="Leo Laporte on Demand"/>
    <m/>
    <n v="4.5"/>
    <n v="12"/>
    <n v="54"/>
    <m/>
    <m/>
    <m/>
    <m/>
    <m/>
    <m/>
    <m/>
    <m/>
    <m/>
    <m/>
    <m/>
    <m/>
    <m/>
  </r>
  <r>
    <x v="116"/>
    <s v="http://www.liandolan.com"/>
    <n v="1"/>
    <s v="The College-Bound Chronicles Podcast"/>
    <m/>
    <n v="5"/>
    <n v="5"/>
    <n v="25"/>
    <m/>
    <m/>
    <m/>
    <m/>
    <m/>
    <m/>
    <m/>
    <m/>
    <m/>
    <m/>
    <m/>
    <m/>
    <m/>
  </r>
  <r>
    <x v="116"/>
    <s v="http://www.satellitesisters.com"/>
    <n v="46"/>
    <s v="The Chaos Chronicles: Modern Motherhood with a Laugh"/>
    <n v="203"/>
    <n v="5"/>
    <n v="74"/>
    <n v="370"/>
    <m/>
    <n v="37"/>
    <n v="724"/>
    <n v="46"/>
    <n v="2624"/>
    <n v="2846"/>
    <n v="5700"/>
    <n v="62"/>
    <s v="Dolan"/>
    <s v="unknown"/>
    <s v="unknown"/>
    <s v="unknown"/>
    <s v="unknown"/>
  </r>
  <r>
    <x v="117"/>
    <s v="http://www.smarttalksuccess.com"/>
    <n v="1"/>
    <m/>
    <m/>
    <m/>
    <m/>
    <n v="0"/>
    <m/>
    <m/>
    <m/>
    <m/>
    <m/>
    <m/>
    <m/>
    <m/>
    <m/>
    <m/>
    <m/>
    <m/>
    <m/>
  </r>
  <r>
    <x v="117"/>
    <s v="http://www.lisabmarshall.com"/>
    <n v="45"/>
    <s v="Smart Talk: Inspiring Conversations with Exceptional People"/>
    <m/>
    <n v="5"/>
    <n v="1"/>
    <n v="5"/>
    <m/>
    <n v="48"/>
    <n v="724"/>
    <n v="42"/>
    <n v="4431"/>
    <n v="1894"/>
    <n v="8825"/>
    <n v="55"/>
    <s v="Marshall"/>
    <n v="0.13"/>
    <s v="unknown"/>
    <n v="2E-3"/>
    <n v="0.28299999999999997"/>
  </r>
  <r>
    <x v="118"/>
    <s v="http://www.imnct.com"/>
    <n v="4"/>
    <s v="CTTechJunkie.com Podcast"/>
    <m/>
    <m/>
    <n v="0"/>
    <n v="0"/>
    <m/>
    <n v="40"/>
    <n v="738"/>
    <n v="51"/>
    <n v="1494"/>
    <n v="1323"/>
    <n v="12592"/>
    <n v="67"/>
    <s v="Seidman"/>
    <m/>
    <n v="0.126"/>
    <m/>
    <m/>
  </r>
  <r>
    <x v="118"/>
    <s v="http://www.lonseidman.com"/>
    <m/>
    <s v="Behind the Video"/>
    <m/>
    <m/>
    <n v="0"/>
    <n v="0"/>
    <m/>
    <m/>
    <m/>
    <m/>
    <m/>
    <m/>
    <m/>
    <m/>
    <m/>
    <m/>
    <m/>
    <m/>
    <m/>
  </r>
  <r>
    <x v="118"/>
    <m/>
    <m/>
    <s v="Lon Seidman"/>
    <m/>
    <m/>
    <n v="0"/>
    <n v="0"/>
    <m/>
    <m/>
    <m/>
    <m/>
    <m/>
    <m/>
    <m/>
    <m/>
    <m/>
    <m/>
    <m/>
    <m/>
    <m/>
  </r>
  <r>
    <x v="119"/>
    <s v="http://LouMongello.com"/>
    <n v="4"/>
    <m/>
    <m/>
    <m/>
    <m/>
    <n v="0"/>
    <m/>
    <m/>
    <m/>
    <m/>
    <m/>
    <m/>
    <m/>
    <m/>
    <m/>
    <m/>
    <m/>
    <m/>
    <m/>
  </r>
  <r>
    <x v="119"/>
    <s v="http://WDWRadio.com"/>
    <n v="448"/>
    <s v="The WDW Radio Show - Your Walt Disney World Information Station"/>
    <n v="72"/>
    <n v="5"/>
    <n v="822"/>
    <n v="4110"/>
    <m/>
    <n v="58"/>
    <n v="877"/>
    <n v="61"/>
    <n v="22015"/>
    <n v="1223"/>
    <n v="16257"/>
    <n v="73"/>
    <s v="Mongello"/>
    <s v="LinkedIn: 4.1%"/>
    <s v="Instagram: 23.2%"/>
    <m/>
    <m/>
  </r>
  <r>
    <x v="120"/>
    <s v="http://awesomelyluvvie.com"/>
    <n v="491"/>
    <s v="Ratchet and The Geek"/>
    <m/>
    <n v="5"/>
    <n v="36"/>
    <n v="180"/>
    <m/>
    <n v="68"/>
    <n v="975"/>
    <n v="73"/>
    <n v="26065"/>
    <n v="674"/>
    <n v="115779"/>
    <n v="81"/>
    <s v="Ajayi"/>
    <s v="unknown"/>
    <s v="unknown"/>
    <m/>
    <m/>
  </r>
  <r>
    <x v="120"/>
    <s v="http://luvvie.org"/>
    <m/>
    <m/>
    <m/>
    <m/>
    <m/>
    <n v="0"/>
    <m/>
    <m/>
    <m/>
    <m/>
    <m/>
    <m/>
    <m/>
    <m/>
    <m/>
    <m/>
    <m/>
    <m/>
    <m/>
  </r>
  <r>
    <x v="121"/>
    <s v="http://www.lynetteyoung.com"/>
    <n v="3"/>
    <s v="SCRAPcast : Scrapbooking, Paper Arts &amp; Crafting"/>
    <m/>
    <m/>
    <n v="0"/>
    <n v="0"/>
    <m/>
    <m/>
    <m/>
    <m/>
    <m/>
    <m/>
    <m/>
    <m/>
    <m/>
    <m/>
    <m/>
    <m/>
    <m/>
  </r>
  <r>
    <x v="121"/>
    <s v="http://www.purplestripe.com"/>
    <n v="4"/>
    <s v="Media Chit Chat"/>
    <m/>
    <m/>
    <n v="0"/>
    <n v="0"/>
    <m/>
    <n v="40"/>
    <n v="771"/>
    <n v="64"/>
    <n v="8451"/>
    <n v="5139"/>
    <n v="13287"/>
    <n v="77"/>
    <s v="Young"/>
    <s v="LinkedIn: 1.8%"/>
    <s v="Instagram: 9.7%"/>
    <m/>
    <m/>
  </r>
  <r>
    <x v="121"/>
    <m/>
    <m/>
    <s v="SCRAPcast : Scrapbooking, Paper Arts &amp; Crafting"/>
    <m/>
    <m/>
    <n v="0"/>
    <n v="0"/>
    <m/>
    <m/>
    <m/>
    <m/>
    <m/>
    <m/>
    <m/>
    <m/>
    <m/>
    <m/>
    <m/>
    <m/>
    <m/>
  </r>
  <r>
    <x v="122"/>
    <s v="http://www.marciewrites.com"/>
    <n v="2"/>
    <m/>
    <m/>
    <m/>
    <m/>
    <n v="0"/>
    <m/>
    <m/>
    <m/>
    <m/>
    <m/>
    <m/>
    <m/>
    <m/>
    <m/>
    <m/>
    <m/>
    <m/>
    <m/>
  </r>
  <r>
    <x v="122"/>
    <s v="http://www.overcomingbloggersblock.com"/>
    <n v="3"/>
    <m/>
    <m/>
    <m/>
    <m/>
    <n v="0"/>
    <m/>
    <n v="53"/>
    <n v="884"/>
    <n v="69"/>
    <n v="7339"/>
    <n v="7304"/>
    <n v="40817"/>
    <n v="46"/>
    <s v="Hill"/>
    <s v="unknown"/>
    <s v="unknown"/>
    <s v="unknown"/>
    <m/>
  </r>
  <r>
    <x v="123"/>
    <s v="http://www.markmalkoff.com"/>
    <m/>
    <m/>
    <m/>
    <m/>
    <m/>
    <n v="0"/>
    <m/>
    <n v="54"/>
    <n v="789"/>
    <n v="70"/>
    <n v="33899"/>
    <n v="15860"/>
    <n v="14120"/>
    <n v="57"/>
    <s v="Malkoff"/>
    <s v="unknown"/>
    <s v="unknown"/>
    <s v="unknown"/>
    <s v="unknown"/>
  </r>
  <r>
    <x v="123"/>
    <m/>
    <m/>
    <m/>
    <m/>
    <m/>
    <m/>
    <n v="0"/>
    <m/>
    <m/>
    <m/>
    <m/>
    <m/>
    <m/>
    <m/>
    <m/>
    <m/>
    <m/>
    <m/>
    <m/>
    <m/>
  </r>
  <r>
    <x v="124"/>
    <s v="http://www.lovvvit.com"/>
    <n v="2"/>
    <s v="Rocket Pictures Cannes Report"/>
    <m/>
    <m/>
    <n v="0"/>
    <n v="0"/>
    <m/>
    <n v="15"/>
    <n v="647"/>
    <n v="35"/>
    <n v="522"/>
    <n v="2720"/>
    <n v="404"/>
    <s v="unknown"/>
    <s v="Gray"/>
    <s v="unknown"/>
    <s v="unknown"/>
    <s v="unknown"/>
    <s v="unknown"/>
  </r>
  <r>
    <x v="124"/>
    <s v="http://www.rocketpictures.net"/>
    <m/>
    <m/>
    <m/>
    <m/>
    <m/>
    <n v="0"/>
    <m/>
    <m/>
    <m/>
    <m/>
    <m/>
    <m/>
    <m/>
    <m/>
    <m/>
    <m/>
    <m/>
    <m/>
    <m/>
  </r>
  <r>
    <x v="125"/>
    <s v="http://lionsandtigers.tv"/>
    <n v="1"/>
    <m/>
    <m/>
    <m/>
    <m/>
    <n v="0"/>
    <m/>
    <m/>
    <m/>
    <m/>
    <m/>
    <m/>
    <m/>
    <m/>
    <m/>
    <m/>
    <m/>
    <m/>
    <m/>
  </r>
  <r>
    <x v="125"/>
    <s v="http://mwdirector.com"/>
    <n v="2"/>
    <m/>
    <m/>
    <m/>
    <m/>
    <n v="0"/>
    <m/>
    <n v="1"/>
    <n v="461"/>
    <n v="20"/>
    <n v="116"/>
    <n v="210"/>
    <n v="161"/>
    <s v="unknown"/>
    <s v="Wilkinson"/>
    <s v="unknown"/>
    <s v="unknown"/>
    <s v="unknown"/>
    <s v="unknown"/>
  </r>
  <r>
    <x v="126"/>
    <s v="http://journeyintopodcast.blogspot.com/"/>
    <n v="16"/>
    <s v="Journey Into…"/>
    <m/>
    <n v="5"/>
    <n v="7"/>
    <n v="35"/>
    <m/>
    <n v="3"/>
    <n v="524"/>
    <n v="23"/>
    <n v="33"/>
    <n v="29"/>
    <n v="298"/>
    <s v="unknown"/>
    <s v="Latham"/>
    <s v="unknown"/>
    <s v="unknown"/>
    <s v="unknown"/>
    <s v="unknown"/>
  </r>
  <r>
    <x v="127"/>
    <m/>
    <m/>
    <s v="Get Rich Radio"/>
    <m/>
    <m/>
    <n v="0"/>
    <n v="0"/>
    <m/>
    <n v="8"/>
    <n v="206"/>
    <s v="unknown"/>
    <n v="157"/>
    <n v="1"/>
    <n v="5"/>
    <m/>
    <s v="Sylver"/>
    <s v="unknown"/>
    <s v="unknown"/>
    <m/>
    <m/>
  </r>
  <r>
    <x v="128"/>
    <s v="http://www.coxblue.com"/>
    <n v="21"/>
    <m/>
    <m/>
    <m/>
    <m/>
    <n v="0"/>
    <m/>
    <n v="63"/>
    <n v="901"/>
    <n v="76"/>
    <n v="49066"/>
    <n v="27767"/>
    <n v="14886"/>
    <n v="78"/>
    <s v="Jones"/>
    <s v="LinkedIn: 1.6%"/>
    <s v="unknown"/>
    <m/>
    <m/>
  </r>
  <r>
    <x v="128"/>
    <s v="http://www.cox.com"/>
    <m/>
    <m/>
    <m/>
    <m/>
    <m/>
    <n v="0"/>
    <m/>
    <m/>
    <m/>
    <m/>
    <m/>
    <m/>
    <m/>
    <m/>
    <m/>
    <m/>
    <m/>
    <m/>
    <m/>
  </r>
  <r>
    <x v="129"/>
    <s v="http://www.thetravelersway.com"/>
    <n v="8"/>
    <m/>
    <m/>
    <m/>
    <m/>
    <n v="0"/>
    <m/>
    <m/>
    <m/>
    <m/>
    <m/>
    <m/>
    <m/>
    <m/>
    <m/>
    <m/>
    <m/>
    <m/>
    <m/>
  </r>
  <r>
    <x v="129"/>
    <s v="http://www.travelingwithmj.com"/>
    <n v="12"/>
    <m/>
    <m/>
    <m/>
    <m/>
    <n v="0"/>
    <m/>
    <n v="39"/>
    <n v="697"/>
    <n v="61"/>
    <n v="10805"/>
    <n v="3167"/>
    <n v="14895"/>
    <n v="71"/>
    <s v="Manzanares"/>
    <n v="4.7E-2"/>
    <n v="0.13600000000000001"/>
    <n v="5.2999999999999999E-2"/>
    <n v="0.502"/>
  </r>
  <r>
    <x v="130"/>
    <s v="http://www.mrmattenlow.com"/>
    <n v="5"/>
    <m/>
    <m/>
    <m/>
    <m/>
    <n v="0"/>
    <m/>
    <n v="46"/>
    <n v="734"/>
    <n v="49"/>
    <n v="2038"/>
    <n v="314"/>
    <n v="5396"/>
    <n v="51"/>
    <s v="Enlow"/>
    <s v="unknown"/>
    <s v="unknown"/>
    <s v="unknown"/>
    <n v="0.25600000000000001"/>
  </r>
  <r>
    <x v="131"/>
    <m/>
    <m/>
    <m/>
    <m/>
    <m/>
    <m/>
    <n v="0"/>
    <m/>
    <n v="1"/>
    <n v="229"/>
    <n v="0"/>
    <n v="52"/>
    <n v="137"/>
    <n v="54"/>
    <m/>
    <m/>
    <m/>
    <m/>
    <m/>
    <m/>
  </r>
  <r>
    <x v="132"/>
    <s v="http://www.espn.com"/>
    <s v="x"/>
    <m/>
    <m/>
    <m/>
    <m/>
    <n v="0"/>
    <m/>
    <n v="86"/>
    <n v="988"/>
    <n v="88"/>
    <n v="590319"/>
    <n v="1137"/>
    <n v="27147"/>
    <n v="85"/>
    <s v="Berry"/>
    <s v="unknown"/>
    <s v="unknown"/>
    <s v="unknown"/>
    <n v="0.111"/>
  </r>
  <r>
    <x v="133"/>
    <s v="http://mattmorgenthaler.com"/>
    <n v="3"/>
    <m/>
    <m/>
    <m/>
    <m/>
    <n v="0"/>
    <m/>
    <n v="1"/>
    <n v="445"/>
    <s v="unknown"/>
    <n v="219"/>
    <n v="301"/>
    <n v="589"/>
    <s v="unknown"/>
    <s v="Morgenthaler"/>
    <s v="unknown"/>
    <s v="unknown"/>
    <s v="unknown"/>
    <s v="unknown"/>
  </r>
  <r>
    <x v="134"/>
    <s v="http://www.endemolusa.tv/"/>
    <m/>
    <m/>
    <m/>
    <m/>
    <m/>
    <n v="0"/>
    <m/>
    <n v="3"/>
    <n v="574"/>
    <n v="28"/>
    <n v="403"/>
    <n v="360"/>
    <n v="581"/>
    <s v="unknown"/>
    <s v="Kirsch"/>
    <s v="unknown"/>
    <s v="unknown"/>
    <s v="unknown"/>
    <s v="unknown"/>
  </r>
  <r>
    <x v="134"/>
    <m/>
    <m/>
    <m/>
    <m/>
    <m/>
    <m/>
    <n v="0"/>
    <m/>
    <m/>
    <m/>
    <m/>
    <m/>
    <m/>
    <m/>
    <m/>
    <m/>
    <m/>
    <m/>
    <m/>
    <m/>
  </r>
  <r>
    <x v="135"/>
    <s v="http://michaelhyatt.com/"/>
    <n v="7931"/>
    <s v="This Is Your Life with Michael Hyatt"/>
    <n v="17"/>
    <n v="5"/>
    <n v="809"/>
    <n v="4045"/>
    <n v="258"/>
    <n v="72"/>
    <n v="967"/>
    <n v="85"/>
    <n v="208968"/>
    <n v="173"/>
    <n v="30783"/>
    <n v="82"/>
    <s v="Hyatt"/>
    <n v="4.9000000000000002E-2"/>
    <n v="0.13300000000000001"/>
    <n v="4.4999999999999998E-2"/>
    <n v="0.15"/>
  </r>
  <r>
    <x v="136"/>
    <s v="http://solohour.com"/>
    <m/>
    <s v="The Solopreneur Hour Podcast with Michael O'Neal"/>
    <m/>
    <n v="5"/>
    <n v="194"/>
    <n v="970"/>
    <m/>
    <n v="25"/>
    <n v="683"/>
    <n v="17"/>
    <n v="1028"/>
    <n v="643"/>
    <n v="1196"/>
    <s v="unknown"/>
    <s v="O'Neal"/>
    <s v="unknown"/>
    <s v="unknown"/>
    <s v="unknown"/>
    <s v="unknown"/>
  </r>
  <r>
    <x v="137"/>
    <s v="http://workflowing.net"/>
    <n v="1000"/>
    <s v="The Workflowing Podcast"/>
    <m/>
    <m/>
    <n v="0"/>
    <n v="0"/>
    <m/>
    <n v="43"/>
    <n v="799"/>
    <n v="65"/>
    <n v="5622"/>
    <n v="193"/>
    <n v="40819"/>
    <n v="54"/>
    <s v="Schechter"/>
    <n v="0.10100000000000001"/>
    <n v="0.33100000000000002"/>
    <s v="unknown"/>
    <n v="5.6000000000000001E-2"/>
  </r>
  <r>
    <x v="138"/>
    <s v="http://www.socialmediaworld.com"/>
    <m/>
    <m/>
    <m/>
    <m/>
    <m/>
    <n v="0"/>
    <m/>
    <n v="43"/>
    <n v="758"/>
    <n v="58"/>
    <n v="23203"/>
    <n v="17876"/>
    <n v="5130"/>
    <n v="65"/>
    <s v="Terpin"/>
    <n v="0.107"/>
    <n v="8.5000000000000006E-2"/>
    <s v="unknown"/>
    <n v="0.26"/>
  </r>
  <r>
    <x v="138"/>
    <s v="http://www.socialradius.com"/>
    <m/>
    <m/>
    <m/>
    <m/>
    <m/>
    <n v="0"/>
    <m/>
    <m/>
    <m/>
    <m/>
    <m/>
    <m/>
    <m/>
    <m/>
    <m/>
    <m/>
    <m/>
    <m/>
    <m/>
  </r>
  <r>
    <x v="139"/>
    <s v="http://www.publicknowledge.org/blog"/>
    <n v="265"/>
    <m/>
    <m/>
    <m/>
    <m/>
    <n v="0"/>
    <m/>
    <n v="18"/>
    <n v="731"/>
    <n v="48"/>
    <n v="1101"/>
    <n v="571"/>
    <n v="4820"/>
    <s v="unknown"/>
    <s v="Weinberg"/>
    <s v="unknown"/>
    <s v="unknown"/>
    <s v="unknown"/>
    <s v="unknown"/>
  </r>
  <r>
    <x v="139"/>
    <s v="http://www.publicknowledge.org/"/>
    <m/>
    <m/>
    <m/>
    <m/>
    <m/>
    <n v="0"/>
    <m/>
    <m/>
    <m/>
    <m/>
    <m/>
    <m/>
    <m/>
    <m/>
    <m/>
    <m/>
    <m/>
    <m/>
    <m/>
  </r>
  <r>
    <x v="140"/>
    <s v="http://quickanddirtytips.com"/>
    <n v="154"/>
    <s v="Behind the Grammar (Video)"/>
    <m/>
    <n v="5"/>
    <n v="1"/>
    <n v="5"/>
    <m/>
    <m/>
    <m/>
    <m/>
    <m/>
    <m/>
    <m/>
    <m/>
    <m/>
    <m/>
    <m/>
    <m/>
    <m/>
  </r>
  <r>
    <x v="140"/>
    <m/>
    <m/>
    <s v="Behind the Grammar (Audio)"/>
    <m/>
    <n v="4.5"/>
    <n v="33"/>
    <n v="148.5"/>
    <m/>
    <n v="70"/>
    <n v="922"/>
    <n v="83"/>
    <n v="240416"/>
    <n v="3382"/>
    <n v="20121"/>
    <n v="82"/>
    <s v="Fogarty"/>
    <s v="unknown"/>
    <s v="unknown"/>
    <s v="unknown"/>
    <n v="0.111"/>
  </r>
  <r>
    <x v="141"/>
    <s v="http://www.youtube.com/user/musicradiocreative"/>
    <n v="3"/>
    <s v="Audio Marketing Tips"/>
    <m/>
    <m/>
    <n v="0"/>
    <n v="0"/>
    <m/>
    <n v="41"/>
    <n v="742"/>
    <n v="49"/>
    <n v="3836"/>
    <n v="61"/>
    <n v="4561"/>
    <n v="68"/>
    <s v="Russell"/>
    <s v="LinkedIn: 15%"/>
    <s v="Instagram: 7.8%"/>
    <n v="9.0999999999999998E-2"/>
    <n v="0.38900000000000001"/>
  </r>
  <r>
    <x v="141"/>
    <s v="http://www.musicradiocreative.com"/>
    <m/>
    <s v="Jingles Made Easy"/>
    <m/>
    <m/>
    <n v="0"/>
    <n v="0"/>
    <m/>
    <m/>
    <m/>
    <m/>
    <m/>
    <m/>
    <m/>
    <m/>
    <m/>
    <m/>
    <m/>
    <m/>
    <m/>
  </r>
  <r>
    <x v="141"/>
    <m/>
    <m/>
    <s v="Music Radio Creative : Radio Jingles, DJ Drops and Audio Production"/>
    <m/>
    <n v="5"/>
    <n v="45"/>
    <n v="225"/>
    <m/>
    <m/>
    <m/>
    <m/>
    <m/>
    <m/>
    <m/>
    <m/>
    <m/>
    <m/>
    <m/>
    <m/>
    <m/>
  </r>
  <r>
    <x v="142"/>
    <s v="http://5by5.tv/mikesonmics/"/>
    <n v="24"/>
    <s v="An Eventual Life"/>
    <m/>
    <m/>
    <n v="0"/>
    <n v="0"/>
    <m/>
    <m/>
    <m/>
    <m/>
    <m/>
    <m/>
    <m/>
    <m/>
    <m/>
    <m/>
    <m/>
    <m/>
    <m/>
  </r>
  <r>
    <x v="142"/>
    <s v="http://productivityist.com"/>
    <n v="1034"/>
    <s v="Talking Is Dead"/>
    <m/>
    <m/>
    <n v="0"/>
    <n v="0"/>
    <m/>
    <n v="49"/>
    <n v="808"/>
    <n v="60"/>
    <n v="5582"/>
    <n v="1284"/>
    <n v="18772"/>
    <n v="63"/>
    <s v="Vardy"/>
    <n v="7.0999999999999994E-2"/>
    <s v="unknown"/>
    <n v="0.13800000000000001"/>
    <n v="6.3E-2"/>
  </r>
  <r>
    <x v="142"/>
    <m/>
    <m/>
    <s v="The Workflowing Podcast"/>
    <m/>
    <m/>
    <n v="0"/>
    <n v="0"/>
    <m/>
    <m/>
    <m/>
    <m/>
    <m/>
    <m/>
    <m/>
    <m/>
    <m/>
    <m/>
    <m/>
    <m/>
    <m/>
  </r>
  <r>
    <x v="143"/>
    <s v="http://www.thatyouthleader.com"/>
    <n v="2"/>
    <m/>
    <m/>
    <m/>
    <m/>
    <n v="0"/>
    <m/>
    <m/>
    <m/>
    <m/>
    <m/>
    <m/>
    <m/>
    <m/>
    <m/>
    <m/>
    <m/>
    <m/>
    <m/>
  </r>
  <r>
    <x v="143"/>
    <s v="http://www.studionashvegas.com"/>
    <n v="40"/>
    <m/>
    <m/>
    <m/>
    <m/>
    <n v="0"/>
    <m/>
    <n v="40"/>
    <n v="763"/>
    <n v="54"/>
    <n v="6385"/>
    <n v="3010"/>
    <n v="19716"/>
    <n v="60"/>
    <s v="Canter"/>
    <s v="Instagram: 31.6%"/>
    <m/>
    <m/>
    <m/>
  </r>
  <r>
    <x v="144"/>
    <s v="http://sportschatplace.com"/>
    <n v="1"/>
    <s v="The 1stQuarter"/>
    <m/>
    <n v="5"/>
    <n v="65"/>
    <n v="325"/>
    <m/>
    <n v="62"/>
    <n v="777"/>
    <n v="53"/>
    <n v="89095"/>
    <n v="101"/>
    <n v="8372"/>
    <n v="51"/>
    <s v="Wilson"/>
    <s v="unknown"/>
    <s v="unknown"/>
    <s v="unknown"/>
    <s v="unknown"/>
  </r>
  <r>
    <x v="145"/>
    <s v="http://www.espn.com"/>
    <s v="x"/>
    <m/>
    <m/>
    <m/>
    <m/>
    <n v="0"/>
    <m/>
    <n v="69"/>
    <n v="884"/>
    <n v="72"/>
    <n v="47724"/>
    <n v="29"/>
    <n v="2779"/>
    <n v="80"/>
    <s v="Ravitz"/>
    <s v="unknown"/>
    <s v="unknown"/>
    <s v="unknown"/>
    <s v="unknown"/>
  </r>
  <r>
    <x v="146"/>
    <s v="http://maximizeyoursocial.com"/>
    <n v="6"/>
    <m/>
    <m/>
    <m/>
    <m/>
    <n v="0"/>
    <m/>
    <m/>
    <m/>
    <m/>
    <m/>
    <m/>
    <m/>
    <m/>
    <m/>
    <m/>
    <m/>
    <m/>
    <m/>
  </r>
  <r>
    <x v="146"/>
    <s v="http://maximizesocialbusiness.com"/>
    <n v="474"/>
    <s v="Maximize Your Social with Neal Schaffer"/>
    <m/>
    <n v="5"/>
    <n v="5"/>
    <n v="25"/>
    <m/>
    <n v="66"/>
    <n v="954"/>
    <n v="82"/>
    <n v="76755"/>
    <n v="36089"/>
    <n v="68513"/>
    <n v="73"/>
    <s v="Schaffer"/>
    <s v="LinkedIn: 3.8%"/>
    <s v="Instagram: 12.7%"/>
    <s v="unknown"/>
    <s v="unknown"/>
  </r>
  <r>
    <x v="147"/>
    <s v="http://www.dailymotion.com"/>
    <s v="x"/>
    <m/>
    <m/>
    <m/>
    <m/>
    <n v="0"/>
    <m/>
    <n v="38"/>
    <n v="643"/>
    <n v="31"/>
    <n v="766"/>
    <n v="917"/>
    <n v="4999"/>
    <n v="55"/>
    <m/>
    <m/>
    <m/>
    <m/>
    <m/>
  </r>
  <r>
    <x v="148"/>
    <s v="http://www.LifeOnFire.com"/>
    <n v="2"/>
    <m/>
    <m/>
    <m/>
    <m/>
    <n v="0"/>
    <m/>
    <m/>
    <m/>
    <m/>
    <m/>
    <m/>
    <m/>
    <m/>
    <m/>
    <m/>
    <m/>
    <m/>
    <m/>
  </r>
  <r>
    <x v="148"/>
    <s v="http://www.NickUnsworth.com"/>
    <n v="3"/>
    <m/>
    <m/>
    <m/>
    <m/>
    <n v="0"/>
    <m/>
    <n v="19"/>
    <n v="689"/>
    <n v="50"/>
    <n v="2435"/>
    <n v="7"/>
    <n v="3340"/>
    <n v="57"/>
    <s v="Unsworth"/>
    <n v="0.224"/>
    <s v="unknown"/>
    <s v="unknown"/>
    <n v="0.32900000000000001"/>
  </r>
  <r>
    <x v="149"/>
    <s v="http://SparklyEverAfter.com"/>
    <n v="20"/>
    <m/>
    <m/>
    <m/>
    <m/>
    <n v="0"/>
    <m/>
    <n v="51"/>
    <n v="859"/>
    <n v="57"/>
    <n v="2835"/>
    <n v="445"/>
    <n v="52343"/>
    <n v="63"/>
    <m/>
    <m/>
    <m/>
    <m/>
    <m/>
  </r>
  <r>
    <x v="149"/>
    <s v="http://skl.sh/1appQ5f"/>
    <m/>
    <m/>
    <m/>
    <m/>
    <m/>
    <n v="0"/>
    <m/>
    <m/>
    <m/>
    <m/>
    <m/>
    <m/>
    <m/>
    <m/>
    <m/>
    <m/>
    <m/>
    <m/>
    <m/>
  </r>
  <r>
    <x v="150"/>
    <s v="http://stitcherradio.tumblr.com/"/>
    <n v="1"/>
    <m/>
    <m/>
    <m/>
    <m/>
    <n v="0"/>
    <m/>
    <m/>
    <m/>
    <m/>
    <m/>
    <m/>
    <m/>
    <m/>
    <m/>
    <m/>
    <m/>
    <m/>
    <m/>
  </r>
  <r>
    <x v="150"/>
    <s v="http://www.stitcher.com"/>
    <n v="102"/>
    <m/>
    <m/>
    <m/>
    <m/>
    <n v="0"/>
    <m/>
    <n v="57"/>
    <n v="963"/>
    <n v="69"/>
    <n v="20667"/>
    <n v="4120"/>
    <n v="13626"/>
    <n v="82"/>
    <m/>
    <m/>
    <m/>
    <m/>
    <m/>
  </r>
  <r>
    <x v="151"/>
    <m/>
    <m/>
    <m/>
    <m/>
    <m/>
    <m/>
    <n v="0"/>
    <m/>
    <m/>
    <m/>
    <m/>
    <m/>
    <m/>
    <m/>
    <m/>
    <m/>
    <m/>
    <m/>
    <m/>
    <m/>
  </r>
  <r>
    <x v="152"/>
    <s v="http://patflynn.me"/>
    <n v="2"/>
    <s v="FoodTruckr School – How to Start, Run and Grow a Successful Food Truck Business"/>
    <m/>
    <n v="5"/>
    <n v="6"/>
    <n v="30"/>
    <m/>
    <m/>
    <m/>
    <m/>
    <m/>
    <m/>
    <m/>
    <m/>
    <m/>
    <m/>
    <m/>
    <m/>
    <m/>
  </r>
  <r>
    <x v="152"/>
    <s v="http://www.smartpassiveincome.com"/>
    <n v="7456"/>
    <s v="The Smart Passive Income Podcast: Online Business | Blogging | Passive Income | Pat Flynn"/>
    <n v="11"/>
    <n v="5"/>
    <n v="1159"/>
    <n v="5795"/>
    <n v="194"/>
    <n v="59"/>
    <n v="892"/>
    <n v="77"/>
    <n v="72975"/>
    <n v="18679"/>
    <n v="16443"/>
    <n v="80"/>
    <s v="Flynn"/>
    <s v="unknown"/>
    <n v="0.159"/>
    <m/>
    <m/>
  </r>
  <r>
    <x v="153"/>
    <s v="http://afrobella.com"/>
    <n v="1000"/>
    <m/>
    <m/>
    <m/>
    <m/>
    <n v="0"/>
    <m/>
    <n v="72"/>
    <n v="934"/>
    <n v="78"/>
    <n v="52582"/>
    <n v="5812"/>
    <n v="76888"/>
    <n v="80"/>
    <s v="Yursik"/>
    <m/>
    <s v="unknown"/>
    <s v="unknown"/>
    <n v="0.28899999999999998"/>
  </r>
  <r>
    <x v="154"/>
    <s v="http://www.centridium.com"/>
    <m/>
    <m/>
    <m/>
    <m/>
    <m/>
    <n v="0"/>
    <m/>
    <n v="44"/>
    <n v="748"/>
    <n v="50"/>
    <n v="2492"/>
    <n v="1832"/>
    <n v="8262"/>
    <n v="64"/>
    <s v="Kontonis"/>
    <s v="unknown"/>
    <s v="unknown"/>
    <m/>
    <m/>
  </r>
  <r>
    <x v="155"/>
    <s v="http://www.dragonsearchmarketing.com/author/paul/"/>
    <n v="1"/>
    <m/>
    <m/>
    <m/>
    <m/>
    <n v="0"/>
    <m/>
    <n v="23"/>
    <n v="663"/>
    <n v="41"/>
    <n v="858"/>
    <n v="1454"/>
    <n v="3040"/>
    <n v="51"/>
    <s v="Rakov"/>
    <s v="unknown"/>
    <s v="unknown"/>
    <m/>
    <m/>
  </r>
  <r>
    <x v="156"/>
    <s v="http://affordanything.com"/>
    <n v="965"/>
    <m/>
    <m/>
    <m/>
    <m/>
    <n v="0"/>
    <m/>
    <n v="43"/>
    <n v="738"/>
    <n v="46"/>
    <n v="3920"/>
    <n v="244"/>
    <n v="4076"/>
    <n v="60"/>
    <s v="Pant"/>
    <s v="unknown"/>
    <s v="unknown"/>
    <m/>
    <m/>
  </r>
  <r>
    <x v="157"/>
    <s v="http://www.amarketingexpert.com/blog/"/>
    <n v="1"/>
    <m/>
    <m/>
    <m/>
    <m/>
    <n v="0"/>
    <m/>
    <m/>
    <m/>
    <m/>
    <m/>
    <m/>
    <m/>
    <m/>
    <m/>
    <m/>
    <m/>
    <m/>
    <m/>
  </r>
  <r>
    <x v="157"/>
    <s v="http://www.amarketingexpert.com"/>
    <n v="124"/>
    <s v="Powerful Book Promotion Made Easy"/>
    <m/>
    <n v="5"/>
    <n v="1"/>
    <n v="5"/>
    <m/>
    <n v="50"/>
    <n v="788"/>
    <n v="71"/>
    <n v="39854"/>
    <n v="13646"/>
    <n v="15966"/>
    <n v="69"/>
    <s v="Sansevieri"/>
    <s v="unknown"/>
    <n v="4.5999999999999999E-2"/>
    <m/>
    <m/>
  </r>
  <r>
    <x v="158"/>
    <s v="http://rafimama.tumblr.com"/>
    <n v="2"/>
    <m/>
    <m/>
    <m/>
    <m/>
    <n v="0"/>
    <m/>
    <m/>
    <m/>
    <m/>
    <m/>
    <m/>
    <m/>
    <m/>
    <m/>
    <m/>
    <m/>
    <m/>
    <m/>
  </r>
  <r>
    <x v="158"/>
    <s v="http://collectivedigitalstudio.com"/>
    <n v="3"/>
    <m/>
    <m/>
    <m/>
    <m/>
    <n v="0"/>
    <m/>
    <n v="17"/>
    <n v="565"/>
    <n v="33"/>
    <n v="819"/>
    <n v="716"/>
    <n v="2602"/>
    <n v="48"/>
    <s v="Mamalian"/>
    <s v="unknown"/>
    <s v="unknown"/>
    <m/>
    <m/>
  </r>
  <r>
    <x v="159"/>
    <s v="http://writingriches.com"/>
    <n v="1"/>
    <m/>
    <m/>
    <m/>
    <m/>
    <n v="0"/>
    <m/>
    <m/>
    <m/>
    <m/>
    <m/>
    <m/>
    <m/>
    <m/>
    <m/>
    <m/>
    <m/>
    <m/>
    <m/>
  </r>
  <r>
    <x v="159"/>
    <s v="http://rayedwards.com"/>
    <n v="473"/>
    <s v="Ray Edwards Podcast"/>
    <m/>
    <n v="5"/>
    <n v="57"/>
    <n v="285"/>
    <m/>
    <n v="38"/>
    <n v="744"/>
    <n v="55"/>
    <n v="9364"/>
    <n v="150"/>
    <n v="11068"/>
    <n v="63"/>
    <s v="Edwards"/>
    <s v="LinkedIn: 6.4%"/>
    <s v="unknown"/>
    <n v="4.0000000000000001E-3"/>
    <n v="0.35299999999999998"/>
  </r>
  <r>
    <x v="160"/>
    <s v="http://RayOrtega.com"/>
    <n v="2"/>
    <s v="Podcast Quick Tips – Learn how to podcast one tip at a time"/>
    <m/>
    <n v="5"/>
    <n v="7"/>
    <n v="35"/>
    <m/>
    <m/>
    <m/>
    <m/>
    <m/>
    <m/>
    <m/>
    <m/>
    <m/>
    <m/>
    <m/>
    <m/>
    <m/>
  </r>
  <r>
    <x v="160"/>
    <s v="http://ThePodcastersStudio.com"/>
    <n v="46"/>
    <s v="The Podcasters’ Studio – How to Record, Publish and Promote Audio and Video Podcasts"/>
    <m/>
    <n v="5"/>
    <n v="52"/>
    <n v="260"/>
    <m/>
    <n v="38"/>
    <n v="766"/>
    <n v="48"/>
    <n v="2022"/>
    <n v="630"/>
    <n v="11324"/>
    <n v="55"/>
    <s v="Ortega"/>
    <s v="unknown"/>
    <s v="unknown"/>
    <s v="unknown"/>
    <s v="unknown"/>
  </r>
  <r>
    <x v="160"/>
    <m/>
    <m/>
    <s v="Podcasters’ Roundtable – Podcasters Discussing Podcasting"/>
    <m/>
    <n v="5"/>
    <n v="12"/>
    <n v="60"/>
    <m/>
    <m/>
    <m/>
    <m/>
    <m/>
    <m/>
    <m/>
    <m/>
    <m/>
    <m/>
    <m/>
    <m/>
    <m/>
  </r>
  <r>
    <x v="161"/>
    <s v="http://reneewrite.blogspot.com"/>
    <n v="6"/>
    <s v="Dreaming of Deliverance"/>
    <m/>
    <n v="5"/>
    <n v="32"/>
    <n v="160"/>
    <m/>
    <n v="24"/>
    <n v="678"/>
    <n v="33"/>
    <n v="502"/>
    <n v="384"/>
    <n v="4599"/>
    <s v="unknown"/>
    <s v="Chambliss"/>
    <s v="unknown"/>
    <s v="unknown"/>
    <s v="unknown"/>
    <s v="unknown"/>
  </r>
  <r>
    <x v="161"/>
    <s v="http://rechambliss.com"/>
    <m/>
    <m/>
    <m/>
    <m/>
    <m/>
    <n v="0"/>
    <m/>
    <m/>
    <m/>
    <m/>
    <m/>
    <m/>
    <m/>
    <m/>
    <m/>
    <m/>
    <m/>
    <m/>
    <m/>
  </r>
  <r>
    <x v="162"/>
    <s v="http://www.dragonsearchmarketing.com"/>
    <n v="53"/>
    <m/>
    <m/>
    <m/>
    <m/>
    <n v="0"/>
    <m/>
    <n v="52"/>
    <n v="884"/>
    <n v="68"/>
    <n v="8029"/>
    <n v="4788"/>
    <n v="33103"/>
    <n v="69"/>
    <s v="Dragon"/>
    <n v="0.06"/>
    <s v="unknown"/>
    <s v="unknown"/>
    <n v="0.55700000000000005"/>
  </r>
  <r>
    <x v="162"/>
    <s v="http://www.dragonsearchmarketing.com/blog/"/>
    <m/>
    <m/>
    <m/>
    <m/>
    <m/>
    <n v="0"/>
    <m/>
    <m/>
    <m/>
    <m/>
    <m/>
    <m/>
    <m/>
    <m/>
    <m/>
    <m/>
    <m/>
    <m/>
    <m/>
  </r>
  <r>
    <x v="163"/>
    <s v="http://www.flyte.biz"/>
    <n v="20"/>
    <m/>
    <m/>
    <m/>
    <m/>
    <n v="0"/>
    <m/>
    <m/>
    <m/>
    <m/>
    <m/>
    <m/>
    <m/>
    <m/>
    <m/>
    <m/>
    <m/>
    <m/>
    <m/>
  </r>
  <r>
    <x v="163"/>
    <s v="http://www.flyteblog.com"/>
    <n v="138"/>
    <s v="The Marketing Agents Podcast: SEO, Social Media Marketing and Mobile Marketing Tips from Today's Marketing Experts"/>
    <m/>
    <n v="5"/>
    <n v="28"/>
    <n v="140"/>
    <m/>
    <n v="53"/>
    <n v="817"/>
    <n v="66"/>
    <n v="11270"/>
    <n v="4465"/>
    <n v="27900"/>
    <n v="74"/>
    <s v="Brooks"/>
    <s v="LinkedIn: 7.5%"/>
    <s v="Instagram: 18%"/>
    <m/>
    <m/>
  </r>
  <r>
    <x v="164"/>
    <s v="http://www.the7thchamber.com"/>
    <n v="1"/>
    <m/>
    <m/>
    <m/>
    <m/>
    <n v="0"/>
    <m/>
    <n v="15"/>
    <n v="427"/>
    <n v="25"/>
    <n v="425"/>
    <n v="196"/>
    <n v="330"/>
    <n v="42"/>
    <m/>
    <m/>
    <m/>
    <m/>
    <m/>
  </r>
  <r>
    <x v="164"/>
    <s v="http://www.incitemedialabs.com"/>
    <m/>
    <m/>
    <m/>
    <m/>
    <m/>
    <n v="0"/>
    <m/>
    <m/>
    <m/>
    <m/>
    <m/>
    <m/>
    <m/>
    <m/>
    <m/>
    <m/>
    <m/>
    <m/>
    <m/>
  </r>
  <r>
    <x v="165"/>
    <s v="http://rickmulready.com"/>
    <n v="49"/>
    <s v="Inside Social Media: Big Brand Strategies for Small Business Budgets"/>
    <n v="36"/>
    <n v="5"/>
    <n v="84"/>
    <n v="420"/>
    <m/>
    <n v="24"/>
    <n v="739"/>
    <n v="52"/>
    <n v="2264"/>
    <n v="1191"/>
    <n v="2662"/>
    <s v="unknown"/>
    <s v="Spalding"/>
    <s v="unknown"/>
    <s v="unknown"/>
    <s v="unknown"/>
    <s v="unknown"/>
  </r>
  <r>
    <x v="166"/>
    <s v="http://dunesteef.blogspot.com"/>
    <n v="10"/>
    <m/>
    <m/>
    <m/>
    <m/>
    <n v="0"/>
    <m/>
    <m/>
    <m/>
    <m/>
    <m/>
    <m/>
    <m/>
    <m/>
    <m/>
    <m/>
    <m/>
    <m/>
    <m/>
  </r>
  <r>
    <x v="166"/>
    <s v="http://www.dunesteef.com"/>
    <n v="33"/>
    <m/>
    <m/>
    <m/>
    <m/>
    <n v="0"/>
    <m/>
    <n v="18"/>
    <n v="640"/>
    <n v="29"/>
    <n v="335"/>
    <n v="106"/>
    <n v="1154"/>
    <n v="41"/>
    <m/>
    <m/>
    <m/>
    <m/>
    <m/>
  </r>
  <r>
    <x v="167"/>
    <s v="http://www.youtube.com/mydamnchannel"/>
    <n v="40"/>
    <m/>
    <m/>
    <m/>
    <m/>
    <n v="0"/>
    <m/>
    <m/>
    <m/>
    <m/>
    <m/>
    <m/>
    <m/>
    <m/>
    <m/>
    <m/>
    <m/>
    <m/>
    <m/>
  </r>
  <r>
    <x v="167"/>
    <s v="http://www.mydamnchannel.com"/>
    <n v="203"/>
    <m/>
    <m/>
    <m/>
    <m/>
    <n v="0"/>
    <m/>
    <n v="37"/>
    <n v="722"/>
    <n v="48"/>
    <n v="2576"/>
    <n v="1447"/>
    <n v="2556"/>
    <n v="61"/>
    <s v="Barnett"/>
    <s v="unknown"/>
    <s v="unknown"/>
    <s v="unknown"/>
    <s v="unknown"/>
  </r>
  <r>
    <x v="168"/>
    <s v="http://www.libsyn.com"/>
    <n v="1"/>
    <m/>
    <m/>
    <m/>
    <m/>
    <n v="0"/>
    <m/>
    <n v="33"/>
    <n v="706"/>
    <n v="50"/>
    <n v="4469"/>
    <n v="3511"/>
    <n v="1227"/>
    <s v="unknown"/>
    <s v="Walch"/>
    <s v="unknown"/>
    <s v="unknown"/>
    <s v="unknown"/>
    <s v="unknown"/>
  </r>
  <r>
    <x v="169"/>
    <s v="http://robhasawebsite.com"/>
    <n v="122"/>
    <m/>
    <m/>
    <m/>
    <m/>
    <n v="0"/>
    <m/>
    <n v="67"/>
    <n v="910"/>
    <n v="68"/>
    <n v="26671"/>
    <n v="1359"/>
    <n v="14548"/>
    <n v="79"/>
    <s v="Cesternino"/>
    <s v="unknown"/>
    <n v="0.17299999999999999"/>
    <n v="7.2999999999999995E-2"/>
    <n v="0.156"/>
  </r>
  <r>
    <x v="170"/>
    <s v="http://www.rackspace.com"/>
    <n v="588"/>
    <m/>
    <m/>
    <m/>
    <m/>
    <n v="0"/>
    <m/>
    <m/>
    <m/>
    <m/>
    <m/>
    <m/>
    <m/>
    <m/>
    <m/>
    <m/>
    <m/>
    <m/>
    <m/>
  </r>
  <r>
    <x v="170"/>
    <s v="http://www.scobleizer.com"/>
    <n v="16030"/>
    <s v="scobleizer"/>
    <m/>
    <m/>
    <n v="0"/>
    <n v="0"/>
    <m/>
    <n v="74"/>
    <n v="970"/>
    <n v="0"/>
    <n v="374393"/>
    <n v="42158"/>
    <n v="65475"/>
    <n v="88"/>
    <s v="Scoble"/>
    <m/>
    <s v="Instagram: 7.1%"/>
    <m/>
    <m/>
  </r>
  <r>
    <x v="171"/>
    <s v="http://www.remarkablyhuman.com"/>
    <n v="5"/>
    <m/>
    <m/>
    <m/>
    <m/>
    <n v="0"/>
    <m/>
    <n v="31"/>
    <n v="673"/>
    <n v="37"/>
    <n v="652"/>
    <n v="554"/>
    <n v="2371"/>
    <m/>
    <m/>
    <m/>
    <m/>
    <m/>
    <m/>
  </r>
  <r>
    <x v="171"/>
    <s v="http://www.roderickrussell.com"/>
    <m/>
    <m/>
    <m/>
    <m/>
    <m/>
    <n v="0"/>
    <m/>
    <m/>
    <m/>
    <m/>
    <m/>
    <m/>
    <m/>
    <m/>
    <m/>
    <m/>
    <m/>
    <m/>
    <m/>
  </r>
  <r>
    <x v="172"/>
    <s v="http://www.senseimarketing.com"/>
    <n v="111"/>
    <m/>
    <m/>
    <m/>
    <m/>
    <n v="0"/>
    <m/>
    <n v="48"/>
    <n v="919"/>
    <n v="70"/>
    <n v="7951"/>
    <n v="1627"/>
    <n v="30441"/>
    <s v="unknown"/>
    <s v="Fiorella"/>
    <s v="unknown"/>
    <s v="unknown"/>
    <s v="unknown"/>
    <s v="unknown"/>
  </r>
  <r>
    <x v="173"/>
    <s v="http://www.SPwrite.com"/>
    <n v="2"/>
    <m/>
    <m/>
    <m/>
    <m/>
    <n v="0"/>
    <m/>
    <m/>
    <m/>
    <m/>
    <m/>
    <m/>
    <m/>
    <m/>
    <m/>
    <m/>
    <m/>
    <m/>
    <m/>
  </r>
  <r>
    <x v="173"/>
    <s v="http://www.Pursedog.tv"/>
    <n v="3"/>
    <m/>
    <m/>
    <m/>
    <m/>
    <n v="0"/>
    <m/>
    <n v="38"/>
    <n v="765"/>
    <n v="58"/>
    <n v="12685"/>
    <n v="13786"/>
    <n v="8775"/>
    <s v="unknown"/>
    <s v="Payne"/>
    <s v="unknown"/>
    <s v="unknown"/>
    <s v="unknown"/>
    <s v="unknown"/>
  </r>
  <r>
    <x v="174"/>
    <s v="http://schlomorabinowitz.com"/>
    <m/>
    <s v="Echoplex Park Video Podcast"/>
    <m/>
    <n v="4.5"/>
    <n v="5"/>
    <n v="22.5"/>
    <m/>
    <n v="43"/>
    <n v="707"/>
    <n v="50"/>
    <n v="2929"/>
    <n v="923"/>
    <n v="6577"/>
    <n v="69"/>
    <m/>
    <m/>
    <m/>
    <m/>
    <m/>
  </r>
  <r>
    <x v="175"/>
    <m/>
    <m/>
    <m/>
    <m/>
    <m/>
    <m/>
    <n v="0"/>
    <m/>
    <n v="7"/>
    <n v="655"/>
    <n v="32"/>
    <n v="638"/>
    <n v="132"/>
    <n v="790"/>
    <n v="47"/>
    <m/>
    <m/>
    <m/>
    <m/>
    <m/>
  </r>
  <r>
    <x v="176"/>
    <s v="http://commandyourbusiness.com/"/>
    <n v="2"/>
    <m/>
    <m/>
    <m/>
    <m/>
    <n v="0"/>
    <m/>
    <n v="31"/>
    <n v="610"/>
    <n v="23"/>
    <n v="843"/>
    <n v="957"/>
    <n v="693"/>
    <n v="48"/>
    <m/>
    <m/>
    <m/>
    <m/>
    <m/>
  </r>
  <r>
    <x v="177"/>
    <s v="http://scottsigler.com"/>
    <n v="514"/>
    <s v="Scott Sigler Audiobooks"/>
    <n v="56"/>
    <n v="4.5"/>
    <n v="422"/>
    <n v="1899"/>
    <m/>
    <m/>
    <m/>
    <m/>
    <m/>
    <m/>
    <m/>
    <m/>
    <m/>
    <m/>
    <m/>
    <m/>
    <m/>
  </r>
  <r>
    <x v="177"/>
    <m/>
    <m/>
    <s v="BLOOD IS RED"/>
    <m/>
    <n v="5"/>
    <n v="1"/>
    <n v="5"/>
    <m/>
    <n v="62"/>
    <n v="886"/>
    <n v="72"/>
    <n v="19797"/>
    <n v="4186"/>
    <n v="31464"/>
    <n v="83"/>
    <s v="Sigler"/>
    <s v="unknown"/>
    <s v="unknown"/>
    <s v="unknown"/>
    <n v="0.245"/>
  </r>
  <r>
    <x v="177"/>
    <m/>
    <m/>
    <s v="CONTAGIOUS PDF"/>
    <m/>
    <n v="5"/>
    <n v="2"/>
    <n v="10"/>
    <m/>
    <m/>
    <m/>
    <m/>
    <m/>
    <m/>
    <m/>
    <m/>
    <m/>
    <m/>
    <m/>
    <m/>
    <m/>
  </r>
  <r>
    <x v="177"/>
    <m/>
    <m/>
    <s v="The MVP"/>
    <m/>
    <n v="5"/>
    <n v="2"/>
    <n v="10"/>
    <m/>
    <m/>
    <m/>
    <m/>
    <m/>
    <m/>
    <m/>
    <m/>
    <m/>
    <m/>
    <m/>
    <m/>
    <m/>
  </r>
  <r>
    <x v="177"/>
    <s v="http://galacticfootballleague.com"/>
    <m/>
    <s v="Ancestor"/>
    <n v="223"/>
    <n v="4.5"/>
    <n v="114"/>
    <n v="513"/>
    <m/>
    <m/>
    <m/>
    <m/>
    <m/>
    <m/>
    <m/>
    <m/>
    <m/>
    <m/>
    <m/>
    <m/>
    <m/>
  </r>
  <r>
    <x v="177"/>
    <m/>
    <m/>
    <s v="Earthcore"/>
    <n v="109"/>
    <n v="4.5"/>
    <n v="179"/>
    <n v="805.5"/>
    <m/>
    <m/>
    <m/>
    <m/>
    <m/>
    <m/>
    <m/>
    <m/>
    <m/>
    <m/>
    <m/>
    <m/>
    <m/>
  </r>
  <r>
    <x v="177"/>
    <m/>
    <m/>
    <s v="Contagious"/>
    <n v="218"/>
    <n v="4.5"/>
    <n v="170"/>
    <n v="765"/>
    <m/>
    <m/>
    <m/>
    <m/>
    <m/>
    <m/>
    <m/>
    <m/>
    <m/>
    <m/>
    <m/>
    <m/>
    <m/>
  </r>
  <r>
    <x v="177"/>
    <m/>
    <m/>
    <s v="The All Pro"/>
    <m/>
    <n v="5"/>
    <n v="41"/>
    <n v="205"/>
    <m/>
    <m/>
    <m/>
    <m/>
    <m/>
    <m/>
    <m/>
    <m/>
    <m/>
    <m/>
    <m/>
    <m/>
    <m/>
  </r>
  <r>
    <x v="177"/>
    <m/>
    <m/>
    <s v="Infected"/>
    <n v="103"/>
    <n v="4.5"/>
    <n v="294"/>
    <n v="1323"/>
    <m/>
    <m/>
    <m/>
    <m/>
    <m/>
    <m/>
    <m/>
    <m/>
    <m/>
    <m/>
    <m/>
    <m/>
    <m/>
  </r>
  <r>
    <x v="177"/>
    <m/>
    <m/>
    <s v="BONES ARE WHITE"/>
    <m/>
    <m/>
    <n v="0"/>
    <n v="0"/>
    <m/>
    <m/>
    <m/>
    <m/>
    <m/>
    <m/>
    <m/>
    <m/>
    <m/>
    <m/>
    <m/>
    <m/>
    <m/>
  </r>
  <r>
    <x v="177"/>
    <m/>
    <m/>
    <s v="Kissyman and The Gentleman"/>
    <m/>
    <n v="4.5"/>
    <n v="25"/>
    <n v="112.5"/>
    <m/>
    <m/>
    <m/>
    <m/>
    <m/>
    <m/>
    <m/>
    <m/>
    <m/>
    <m/>
    <m/>
    <m/>
    <m/>
  </r>
  <r>
    <x v="177"/>
    <m/>
    <m/>
    <s v="Author Boot Camp"/>
    <m/>
    <m/>
    <n v="0"/>
    <n v="0"/>
    <m/>
    <m/>
    <m/>
    <m/>
    <m/>
    <m/>
    <m/>
    <m/>
    <m/>
    <m/>
    <m/>
    <m/>
    <m/>
  </r>
  <r>
    <x v="177"/>
    <m/>
    <m/>
    <s v="The Crypt Book 01: The Crew"/>
    <n v="158"/>
    <n v="4.5"/>
    <n v="7"/>
    <n v="31.5"/>
    <m/>
    <m/>
    <m/>
    <m/>
    <m/>
    <m/>
    <m/>
    <m/>
    <m/>
    <m/>
    <m/>
    <m/>
    <m/>
  </r>
  <r>
    <x v="177"/>
    <m/>
    <m/>
    <s v="The Starter"/>
    <m/>
    <n v="5"/>
    <n v="55"/>
    <n v="275"/>
    <m/>
    <m/>
    <m/>
    <m/>
    <m/>
    <m/>
    <m/>
    <m/>
    <m/>
    <m/>
    <m/>
    <m/>
    <m/>
  </r>
  <r>
    <x v="177"/>
    <m/>
    <m/>
    <s v="Title Fight"/>
    <m/>
    <n v="5"/>
    <n v="21"/>
    <n v="105"/>
    <m/>
    <m/>
    <m/>
    <m/>
    <m/>
    <m/>
    <m/>
    <m/>
    <m/>
    <m/>
    <m/>
    <m/>
    <m/>
  </r>
  <r>
    <x v="178"/>
    <s v="http://www.UnMarketing.com"/>
    <n v="2000"/>
    <s v="The UnPodcast: The Business Podcast for the Fed Up"/>
    <m/>
    <n v="5"/>
    <n v="12"/>
    <n v="60"/>
    <m/>
    <n v="77"/>
    <n v="973"/>
    <n v="86"/>
    <n v="162055"/>
    <n v="35270"/>
    <n v="102732"/>
    <n v="80"/>
    <s v="Stratten"/>
    <n v="3.3000000000000002E-2"/>
    <s v="unknown"/>
    <n v="3.4000000000000002E-2"/>
    <n v="0.253"/>
  </r>
  <r>
    <x v="178"/>
    <m/>
    <m/>
    <s v="The Vegas 30: Vegas Tips and Tricks for those over 30"/>
    <m/>
    <n v="5"/>
    <n v="2"/>
    <n v="10"/>
    <m/>
    <m/>
    <m/>
    <m/>
    <m/>
    <m/>
    <m/>
    <m/>
    <m/>
    <m/>
    <m/>
    <m/>
    <m/>
  </r>
  <r>
    <x v="179"/>
    <s v="http://www.hipsterhoodseries.com"/>
    <n v="2"/>
    <m/>
    <m/>
    <m/>
    <m/>
    <n v="0"/>
    <m/>
    <n v="8"/>
    <n v="612"/>
    <n v="29"/>
    <n v="330"/>
    <n v="177"/>
    <n v="1679"/>
    <n v="41"/>
    <s v="Roy"/>
    <s v="unknown"/>
    <s v="unknown"/>
    <s v="unknown"/>
    <m/>
  </r>
  <r>
    <x v="179"/>
    <s v="http://www.oddframesmedia.com"/>
    <m/>
    <m/>
    <m/>
    <m/>
    <m/>
    <n v="0"/>
    <m/>
    <m/>
    <m/>
    <m/>
    <m/>
    <m/>
    <m/>
    <m/>
    <m/>
    <m/>
    <m/>
    <m/>
    <m/>
  </r>
  <r>
    <x v="180"/>
    <s v="http://www.sfgate.com/travel"/>
    <n v="2"/>
    <m/>
    <m/>
    <m/>
    <m/>
    <n v="0"/>
    <m/>
    <m/>
    <m/>
    <m/>
    <m/>
    <m/>
    <m/>
    <m/>
    <m/>
    <m/>
    <m/>
    <m/>
    <m/>
  </r>
  <r>
    <x v="180"/>
    <s v="http://www.sfgate.com/BadLatitude"/>
    <n v="23"/>
    <m/>
    <m/>
    <m/>
    <m/>
    <n v="0"/>
    <m/>
    <n v="47"/>
    <n v="787"/>
    <n v="71"/>
    <n v="21370"/>
    <n v="994"/>
    <n v="7337"/>
    <n v="70"/>
    <s v="Hilton"/>
    <s v="LinkedIn: 4.6%"/>
    <s v="Instagram: 20.2%"/>
    <s v="unknown"/>
    <s v="unknown"/>
  </r>
  <r>
    <x v="181"/>
    <s v="http://VeronicaMarsPodcast.com"/>
    <n v="29"/>
    <s v="gspn.tv - Full Time Mom"/>
    <n v="296"/>
    <n v="4"/>
    <n v="17"/>
    <n v="68"/>
    <m/>
    <n v="42"/>
    <n v="719"/>
    <n v="41"/>
    <n v="1153"/>
    <n v="163"/>
    <n v="13556"/>
    <s v="unknown"/>
    <s v="Ravenscraft"/>
    <s v="unknown"/>
    <s v="unknown"/>
    <s v="unknown"/>
    <s v="unknown"/>
  </r>
  <r>
    <x v="181"/>
    <s v="http://AuthenticLifeRadio.com"/>
    <m/>
    <s v="gspn.tv - On The Screen With Cliff &amp; Stephanie"/>
    <m/>
    <m/>
    <n v="0"/>
    <n v="0"/>
    <m/>
    <m/>
    <m/>
    <m/>
    <m/>
    <m/>
    <m/>
    <m/>
    <m/>
    <m/>
    <m/>
    <m/>
    <m/>
  </r>
  <r>
    <x v="181"/>
    <m/>
    <m/>
    <s v="Authentic Life Radio"/>
    <m/>
    <n v="5"/>
    <n v="11"/>
    <n v="55"/>
    <m/>
    <m/>
    <m/>
    <m/>
    <m/>
    <m/>
    <m/>
    <m/>
    <m/>
    <m/>
    <m/>
    <m/>
    <m/>
  </r>
  <r>
    <x v="181"/>
    <m/>
    <m/>
    <s v="Veronica Mars Fan Podcast - (Unofficial) TV - Movie - Rob Thomas - Kristen Bell - gspn.tv"/>
    <m/>
    <n v="5"/>
    <n v="27"/>
    <n v="135"/>
    <m/>
    <m/>
    <m/>
    <m/>
    <m/>
    <m/>
    <m/>
    <m/>
    <m/>
    <m/>
    <m/>
    <m/>
    <m/>
  </r>
  <r>
    <x v="182"/>
    <s v="http://www.stevepeters.org"/>
    <n v="16"/>
    <s v="StoryForward"/>
    <m/>
    <n v="4.5"/>
    <n v="6"/>
    <n v="27"/>
    <m/>
    <n v="46"/>
    <n v="767"/>
    <n v="50"/>
    <n v="2228"/>
    <n v="448"/>
    <n v="13494"/>
    <n v="57"/>
    <m/>
    <m/>
    <m/>
    <m/>
    <m/>
  </r>
  <r>
    <x v="182"/>
    <s v="http://www.nomimes.com"/>
    <m/>
    <m/>
    <m/>
    <m/>
    <m/>
    <n v="0"/>
    <m/>
    <m/>
    <m/>
    <m/>
    <m/>
    <m/>
    <m/>
    <m/>
    <m/>
    <m/>
    <m/>
    <m/>
    <m/>
  </r>
  <r>
    <x v="183"/>
    <s v="http://www.AnyoneButMeSeries.com"/>
    <m/>
    <m/>
    <m/>
    <m/>
    <m/>
    <n v="0"/>
    <m/>
    <n v="42"/>
    <n v="747"/>
    <n v="43"/>
    <n v="2651"/>
    <n v="841"/>
    <n v="7179"/>
    <m/>
    <m/>
    <m/>
    <m/>
    <m/>
    <m/>
  </r>
  <r>
    <x v="183"/>
    <s v="http://www.susanmillerplaywright.com"/>
    <m/>
    <m/>
    <m/>
    <m/>
    <m/>
    <n v="0"/>
    <m/>
    <m/>
    <m/>
    <m/>
    <m/>
    <m/>
    <m/>
    <m/>
    <m/>
    <m/>
    <m/>
    <m/>
    <m/>
  </r>
  <r>
    <x v="184"/>
    <s v="http://www.socialmediaexplorer.com/"/>
    <n v="8021"/>
    <m/>
    <m/>
    <m/>
    <m/>
    <n v="0"/>
    <m/>
    <n v="47"/>
    <n v="806"/>
    <n v="65"/>
    <n v="6462"/>
    <n v="1441"/>
    <n v="24942"/>
    <n v="58"/>
    <s v="Webster"/>
    <s v="unknown"/>
    <s v="unknown"/>
    <s v="unknown"/>
    <n v="0.71499999999999997"/>
  </r>
  <r>
    <x v="184"/>
    <s v="http:/tamsenwebster.com"/>
    <m/>
    <m/>
    <m/>
    <m/>
    <m/>
    <n v="0"/>
    <m/>
    <m/>
    <m/>
    <m/>
    <m/>
    <m/>
    <m/>
    <m/>
    <m/>
    <m/>
    <m/>
    <m/>
    <m/>
  </r>
  <r>
    <x v="185"/>
    <s v="http://podcity.co"/>
    <m/>
    <m/>
    <m/>
    <m/>
    <m/>
    <n v="0"/>
    <m/>
    <n v="20"/>
    <n v="721"/>
    <n v="34"/>
    <n v="1058"/>
    <n v="453"/>
    <n v="2833"/>
    <n v="63"/>
    <s v="Bershadsky"/>
    <n v="0.11700000000000001"/>
    <s v="unknown"/>
    <s v="unknown"/>
    <n v="0.78900000000000003"/>
  </r>
  <r>
    <x v="186"/>
    <s v="http://www.trippinwithtara.com"/>
    <n v="2"/>
    <m/>
    <m/>
    <m/>
    <m/>
    <n v="0"/>
    <m/>
    <n v="58"/>
    <n v="783"/>
    <n v="60"/>
    <n v="10324"/>
    <n v="7566"/>
    <n v="20930"/>
    <n v="73"/>
    <s v="Salinas"/>
    <s v="LinkedIn: 2.3%"/>
    <s v="Instagram: 20.1%"/>
    <m/>
    <m/>
  </r>
  <r>
    <x v="186"/>
    <s v="http://www.globalresorthomes.com/what-moms-say.cfm"/>
    <m/>
    <m/>
    <m/>
    <m/>
    <m/>
    <n v="0"/>
    <m/>
    <m/>
    <m/>
    <m/>
    <m/>
    <m/>
    <m/>
    <m/>
    <m/>
    <m/>
    <m/>
    <m/>
    <m/>
  </r>
  <r>
    <x v="187"/>
    <m/>
    <m/>
    <m/>
    <m/>
    <m/>
    <m/>
    <n v="0"/>
    <m/>
    <n v="1"/>
    <n v="123"/>
    <n v="0"/>
    <n v="43"/>
    <n v="19"/>
    <n v="0"/>
    <m/>
    <m/>
    <m/>
    <m/>
    <m/>
    <m/>
  </r>
  <r>
    <x v="188"/>
    <s v="http://1timstreet.com"/>
    <n v="42"/>
    <s v="Behind the Video"/>
    <m/>
    <m/>
    <n v="0"/>
    <n v="0"/>
    <m/>
    <n v="44"/>
    <n v="761"/>
    <n v="60"/>
    <n v="6575"/>
    <n v="1798"/>
    <n v="16075"/>
    <n v="66"/>
    <s v="Street"/>
    <n v="0.11899999999999999"/>
    <n v="0.23599999999999999"/>
    <n v="7.0000000000000001E-3"/>
    <n v="0.28199999999999997"/>
  </r>
  <r>
    <x v="188"/>
    <s v="http://apedigital.com"/>
    <m/>
    <m/>
    <m/>
    <m/>
    <m/>
    <n v="0"/>
    <m/>
    <m/>
    <m/>
    <m/>
    <m/>
    <m/>
    <m/>
    <m/>
    <m/>
    <m/>
    <m/>
    <m/>
    <m/>
  </r>
  <r>
    <x v="189"/>
    <s v="http://www.rawvoice.com"/>
    <n v="4"/>
    <s v="Hawaii Rail News"/>
    <m/>
    <m/>
    <n v="0"/>
    <n v="0"/>
    <m/>
    <m/>
    <m/>
    <m/>
    <m/>
    <m/>
    <m/>
    <m/>
    <m/>
    <m/>
    <m/>
    <m/>
    <m/>
  </r>
  <r>
    <x v="189"/>
    <m/>
    <m/>
    <s v="The New Media Show"/>
    <m/>
    <n v="5"/>
    <n v="2"/>
    <n v="10"/>
    <m/>
    <n v="43"/>
    <n v="100"/>
    <n v="53"/>
    <n v="6750"/>
    <n v="4996"/>
    <n v="11097"/>
    <n v="63"/>
    <s v="Cochrane"/>
    <n v="8.3000000000000004E-2"/>
    <s v="unknown"/>
    <n v="0.14699999999999999"/>
    <n v="0.377"/>
  </r>
  <r>
    <x v="189"/>
    <s v="http://blubrry.com"/>
    <m/>
    <s v="Geek News Central Audio"/>
    <m/>
    <n v="4"/>
    <n v="128"/>
    <n v="512"/>
    <m/>
    <m/>
    <m/>
    <m/>
    <m/>
    <m/>
    <m/>
    <m/>
    <m/>
    <m/>
    <m/>
    <m/>
    <m/>
  </r>
  <r>
    <x v="189"/>
    <m/>
    <m/>
    <s v="Geek News Central Special Media Feed"/>
    <m/>
    <m/>
    <n v="0"/>
    <n v="0"/>
    <m/>
    <m/>
    <m/>
    <m/>
    <m/>
    <m/>
    <m/>
    <m/>
    <m/>
    <m/>
    <m/>
    <m/>
    <m/>
  </r>
  <r>
    <x v="189"/>
    <m/>
    <m/>
    <s v="Geek News Central (Video)"/>
    <m/>
    <n v="2.5"/>
    <n v="14"/>
    <n v="35"/>
    <m/>
    <m/>
    <m/>
    <m/>
    <m/>
    <m/>
    <m/>
    <m/>
    <m/>
    <m/>
    <m/>
    <m/>
    <m/>
  </r>
  <r>
    <x v="189"/>
    <m/>
    <m/>
    <s v="The New Media Show (Audio)"/>
    <m/>
    <m/>
    <n v="0"/>
    <n v="0"/>
    <m/>
    <m/>
    <m/>
    <m/>
    <m/>
    <m/>
    <m/>
    <m/>
    <m/>
    <m/>
    <m/>
    <m/>
    <m/>
  </r>
  <r>
    <x v="189"/>
    <m/>
    <m/>
    <s v="Chrome Show"/>
    <m/>
    <m/>
    <n v="0"/>
    <n v="0"/>
    <m/>
    <m/>
    <m/>
    <m/>
    <m/>
    <m/>
    <m/>
    <m/>
    <m/>
    <m/>
    <m/>
    <m/>
    <m/>
  </r>
  <r>
    <x v="190"/>
    <s v="http://edisonresearch.com"/>
    <n v="184"/>
    <s v="The Friday Five"/>
    <m/>
    <n v="5"/>
    <n v="7"/>
    <n v="35"/>
    <m/>
    <m/>
    <m/>
    <m/>
    <m/>
    <m/>
    <m/>
    <m/>
    <m/>
    <m/>
    <m/>
    <m/>
    <m/>
  </r>
  <r>
    <x v="190"/>
    <s v="http://brandsavant.com"/>
    <n v="665"/>
    <s v="The Marketing Companion"/>
    <m/>
    <n v="5"/>
    <n v="15"/>
    <n v="75"/>
    <m/>
    <n v="42"/>
    <n v="837"/>
    <n v="69"/>
    <n v="9734"/>
    <n v="3710"/>
    <n v="21631"/>
    <n v="72"/>
    <s v="Webster"/>
    <n v="3.2000000000000001E-2"/>
    <s v="unknown"/>
    <s v="unknown"/>
    <n v="0.51"/>
  </r>
  <r>
    <x v="191"/>
    <s v="http://sucuri.net"/>
    <n v="27"/>
    <m/>
    <m/>
    <m/>
    <m/>
    <n v="0"/>
    <m/>
    <m/>
    <m/>
    <m/>
    <m/>
    <m/>
    <m/>
    <m/>
    <m/>
    <m/>
    <m/>
    <m/>
    <m/>
  </r>
  <r>
    <x v="191"/>
    <s v="http://blog.sucuri.net"/>
    <n v="749"/>
    <m/>
    <m/>
    <m/>
    <m/>
    <n v="0"/>
    <m/>
    <n v="32"/>
    <n v="737"/>
    <n v="44"/>
    <n v="1411"/>
    <n v="754"/>
    <n v="6734"/>
    <n v="57"/>
    <s v="Perez"/>
    <n v="0.13800000000000001"/>
    <n v="0.27600000000000002"/>
    <n v="7.0000000000000001E-3"/>
    <n v="0.13"/>
  </r>
  <r>
    <x v="192"/>
    <s v="http://quickenloans.com/blog"/>
    <n v="60"/>
    <m/>
    <m/>
    <m/>
    <m/>
    <n v="0"/>
    <m/>
    <n v="1"/>
    <n v="512"/>
    <n v="26"/>
    <n v="310"/>
    <n v="1024"/>
    <n v="237"/>
    <n v="28"/>
    <s v="Araj"/>
    <s v="unknown"/>
    <s v="unknown"/>
    <s v="unknown"/>
    <s v="unknown"/>
  </r>
  <r>
    <x v="193"/>
    <s v="http://www.globalresorthomes.com"/>
    <m/>
    <m/>
    <m/>
    <m/>
    <m/>
    <n v="0"/>
    <m/>
    <n v="22"/>
    <n v="636"/>
    <n v="38"/>
    <n v="1555"/>
    <n v="221"/>
    <n v="1828"/>
    <m/>
    <s v="Downs"/>
    <n v="3.0000000000000001E-3"/>
    <n v="4.5999999999999999E-2"/>
    <s v="unknown"/>
    <n v="0.89"/>
  </r>
  <r>
    <x v="194"/>
    <s v="http://www.endemol.com"/>
    <n v="13"/>
    <m/>
    <m/>
    <m/>
    <m/>
    <n v="0"/>
    <m/>
    <n v="61"/>
    <n v="760"/>
    <n v="64"/>
    <n v="3556"/>
    <n v="3480"/>
    <n v="21648"/>
    <s v="unknown"/>
    <s v="Keenan"/>
    <s v="unknown"/>
    <s v="unknown"/>
    <s v="unknown"/>
    <s v="unknown"/>
  </r>
  <r>
    <x v="194"/>
    <s v="http://www.endemolusa.tv"/>
    <m/>
    <m/>
    <m/>
    <m/>
    <m/>
    <n v="0"/>
    <m/>
    <m/>
    <m/>
    <m/>
    <m/>
    <m/>
    <m/>
    <m/>
    <m/>
    <m/>
    <m/>
    <m/>
    <m/>
  </r>
  <r>
    <x v="195"/>
    <s v="http://sagaftra.org"/>
    <n v="28"/>
    <m/>
    <m/>
    <m/>
    <m/>
    <n v="0"/>
    <m/>
    <n v="39"/>
    <n v="733"/>
    <n v="59"/>
    <n v="13288"/>
    <n v="5"/>
    <n v="1265"/>
    <n v="45"/>
    <m/>
    <m/>
    <m/>
    <m/>
    <m/>
  </r>
  <r>
    <x v="196"/>
    <m/>
    <m/>
    <m/>
    <m/>
    <m/>
    <m/>
    <n v="0"/>
    <m/>
    <n v="30"/>
    <n v="673"/>
    <n v="40"/>
    <n v="1040"/>
    <n v="102"/>
    <n v="2464"/>
    <n v="6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2:N201" firstHeaderRow="1" firstDataRow="2" firstDataCol="1"/>
  <pivotFields count="21">
    <pivotField axis="axisRow" showAll="0" sortType="ascending">
      <items count="1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t="default"/>
      </items>
    </pivotField>
    <pivotField showAll="0"/>
    <pivotField dataField="1" showAll="0"/>
    <pivotField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9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Feedly Subscribers" fld="2" baseField="0" baseItem="0"/>
    <dataField name="Avg TrueRank" fld="4" subtotal="average" baseField="0" baseItem="0" numFmtId="1"/>
    <dataField name="Avg Rating " fld="5" subtotal="average" baseField="0" baseItem="0" numFmtId="2"/>
    <dataField name="Sum of Ratings" fld="6" baseField="0" baseItem="0"/>
    <dataField name="Avg TrueRank Overall" fld="8" subtotal="average" baseField="0" baseItem="0"/>
    <dataField name="Ratings Sum " fld="7" baseField="0" baseItem="0"/>
    <dataField name=" Moz" fld="9" baseField="0" baseItem="0"/>
    <dataField name=" kred" fld="10" baseField="0" baseItem="0"/>
    <dataField name=" peerindex" fld="11" baseField="0" baseItem="0"/>
    <dataField name=" twitter-followers" fld="12" baseField="0" baseItem="0"/>
    <dataField name=" twitter-following" fld="13" baseField="0" baseItem="0"/>
    <dataField name=" tweets" fld="14" baseField="0" baseItem="0"/>
    <dataField name="Klout" fld="15" baseField="0" baseItem="0"/>
  </dataFields>
  <formats count="1">
    <format dxfId="34">
      <pivotArea field="0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2:U407" totalsRowShown="0">
  <autoFilter ref="A2:U407"/>
  <sortState ref="A2:U405">
    <sortCondition ref="A1:A405"/>
  </sortState>
  <tableColumns count="21">
    <tableColumn id="1" name="Name"/>
    <tableColumn id="2" name="connection urls"/>
    <tableColumn id="3" name="Feedly Subscribers"/>
    <tableColumn id="4" name="Podcast"/>
    <tableColumn id="5" name="TrueRank"/>
    <tableColumn id="6" name="Avg Rating"/>
    <tableColumn id="7" name="Ratings"/>
    <tableColumn id="9" name="Ratings Sum" dataDxfId="35">
      <calculatedColumnFormula>Table1[[#This Row],[Ratings]]*Table1[[#This Row],[Avg Rating]]</calculatedColumnFormula>
    </tableColumn>
    <tableColumn id="8" name="TrueRank Overall"/>
    <tableColumn id="10" name="moz"/>
    <tableColumn id="11" name="kred"/>
    <tableColumn id="12" name="peerindex"/>
    <tableColumn id="13" name="twitter-followers"/>
    <tableColumn id="14" name="twitter-following"/>
    <tableColumn id="15" name="tweets"/>
    <tableColumn id="16" name="klout master"/>
    <tableColumn id="17" name="klout-name"/>
    <tableColumn id="18" name="Klout LinkedIn"/>
    <tableColumn id="19" name="Klout Instagram"/>
    <tableColumn id="20" name="Klout Google+"/>
    <tableColumn id="21" name="Klout Facebook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U3" totalsRowShown="0">
  <autoFilter ref="A1:U3"/>
  <tableColumns count="21">
    <tableColumn id="1" name="Name"/>
    <tableColumn id="2" name="connection urls"/>
    <tableColumn id="3" name="Feedly Subscribers"/>
    <tableColumn id="4" name="Podcast"/>
    <tableColumn id="5" name="TrueRank"/>
    <tableColumn id="6" name="Avg Rating"/>
    <tableColumn id="7" name="Ratings"/>
    <tableColumn id="8" name="Ratings Sum"/>
    <tableColumn id="9" name="TrueRank Overall"/>
    <tableColumn id="10" name="moz"/>
    <tableColumn id="11" name="kred"/>
    <tableColumn id="12" name="peerindex"/>
    <tableColumn id="13" name="twitter-followers"/>
    <tableColumn id="14" name="twitter-following"/>
    <tableColumn id="15" name="tweets"/>
    <tableColumn id="16" name="klout master"/>
    <tableColumn id="17" name="klout-name"/>
    <tableColumn id="18" name="Klout LinkedIn"/>
    <tableColumn id="19" name="Klout Instagram"/>
    <tableColumn id="20" name="Klout Google+"/>
    <tableColumn id="21" name="Klout Facebook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2:AE200" totalsRowCount="1">
  <autoFilter ref="A2:AE199"/>
  <sortState ref="A3:AE199">
    <sortCondition ref="A2:A199"/>
  </sortState>
  <tableColumns count="31">
    <tableColumn id="1" name="Row Labels" totalsRowLabel="Average" dataDxfId="33" totalsRowDxfId="16"/>
    <tableColumn id="2" name="Sum of Feedly Subscribers" totalsRowFunction="custom" dataDxfId="32" totalsRowDxfId="15">
      <totalsRowFormula>AVERAGE(Table2[Sum of Feedly Subscribers])</totalsRowFormula>
    </tableColumn>
    <tableColumn id="3" name="Avg Rating " totalsRowFunction="custom" dataDxfId="24" totalsRowDxfId="14">
      <totalsRowFormula>AVERAGE(Table2[[Avg Rating ]])</totalsRowFormula>
    </tableColumn>
    <tableColumn id="4" name="Avg TrueRank" dataDxfId="31" totalsRowDxfId="13"/>
    <tableColumn id="5" name="# of Ratings" totalsRowFunction="custom" dataDxfId="30" totalsRowDxfId="12">
      <totalsRowFormula>AVERAGE(Table2['# of Ratings])</totalsRowFormula>
    </tableColumn>
    <tableColumn id="6" name="Avg TrueRank Overall" dataDxfId="29" totalsRowDxfId="11"/>
    <tableColumn id="7" name="Ratings Sum " totalsRowFunction="custom" dataDxfId="28" totalsRowDxfId="10">
      <totalsRowFormula>AVERAGE(Table2[[Ratings Sum ]])</totalsRowFormula>
    </tableColumn>
    <tableColumn id="8" name=" Moz" totalsRowFunction="custom" dataDxfId="23" totalsRowDxfId="9">
      <totalsRowFormula>AVERAGE(Table2[[ Moz]])</totalsRowFormula>
    </tableColumn>
    <tableColumn id="9" name=" kred" totalsRowFunction="custom" dataDxfId="22" totalsRowDxfId="8">
      <totalsRowFormula>AVERAGE(Table2[[ kred]])</totalsRowFormula>
    </tableColumn>
    <tableColumn id="10" name=" peerindex" totalsRowFunction="custom" dataDxfId="21" totalsRowDxfId="7">
      <totalsRowFormula>AVERAGE(Table2[[ peerindex]])</totalsRowFormula>
    </tableColumn>
    <tableColumn id="11" name=" twitter-followers" totalsRowFunction="custom" dataDxfId="20" totalsRowDxfId="6">
      <totalsRowFormula>AVERAGE(Table2 [ twitter-followers] )</totalsRowFormula>
    </tableColumn>
    <tableColumn id="12" name=" twitter-following" totalsRowFunction="custom" dataDxfId="19" totalsRowDxfId="5">
      <totalsRowFormula>AVERAGE(Table2 [ twitter-following] )</totalsRowFormula>
    </tableColumn>
    <tableColumn id="13" name=" tweets" totalsRowFunction="custom" dataDxfId="18" totalsRowDxfId="4">
      <totalsRowFormula>AVERAGE(Table2[[ tweets]])</totalsRowFormula>
    </tableColumn>
    <tableColumn id="14" name="Klout" totalsRowFunction="custom" dataDxfId="17" totalsRowDxfId="3">
      <totalsRowFormula>AVERAGE(Table2[Klout])</totalsRowFormula>
    </tableColumn>
    <tableColumn id="15" name="YouTube" totalsRowFunction="custom" dataDxfId="27" totalsRowDxfId="2">
      <totalsRowFormula>AVERAGE(Table2[YouTube])</totalsRowFormula>
    </tableColumn>
    <tableColumn id="16" name="Sum of Feedly Subscribers2">
      <calculatedColumnFormula>IF(B3&lt;Metrics!$G$4,Metrics!$G$2,IF(B3&lt;Metrics!$H$4,Metrics!$H$2,IF(B3&lt;Metrics!$I$4,Metrics!$I$2,IF(B3&lt;Metrics!$J$4,Metrics!$J$2,IF(B3&lt;Metrics!$K$4,Metrics!$K$2,IF(B3&lt;Metrics!$L$4,Metrics!$L$2,IF(B3&lt;Metrics!$M$4,Metrics!$M$2,IF(B3&lt;Metrics!$N$4,Metrics!$N$2,IF(B3&lt;Metrics!$O$4,Metrics!$O$2,IF(B3&lt;Metrics!$P$4,Metrics!$P$2,Metrics!Q$2))))))))))</calculatedColumnFormula>
    </tableColumn>
    <tableColumn id="17" name="Avg Rating 3">
      <calculatedColumnFormula>IF(C3=Metrics!$G$8,Metrics!$G$2,IF(C3&lt;Metrics!$H$8,Metrics!$H$2,IF(C3&lt;Metrics!$I$8,Metrics!$I$2,IF(C3&lt;Metrics!$J$8,Metrics!$J$2,IF(C3&lt;Metrics!$K$8,Metrics!$K$2,IF(C3&lt;Metrics!$L$8,Metrics!$L$2,IF(C3&lt;Metrics!$M$8,Metrics!$M$2,IF(C3&lt;Metrics!$N$8,Metrics!$N$2,IF(C3&lt;Metrics!$O$8,Metrics!$O$2,IF(C3&lt;Metrics!$P$8,Metrics!$P$2,Metrics!$Q$2))))))))))</calculatedColumnFormula>
    </tableColumn>
    <tableColumn id="18" name="Avg TrueRank4"/>
    <tableColumn id="19" name="# of Ratings2">
      <calculatedColumnFormula>IF(E3&lt;Metrics!$G$9,Metrics!$G$2,IF(E3&lt;Metrics!$H$9,Metrics!$H$2,IF(E3&lt;Metrics!$I$9,Metrics!$I$2,IF(E3&lt;Metrics!$J$9,Metrics!$J$2,IF(E3&lt;Metrics!$K$9,Metrics!$K$2,IF(E3&lt;Metrics!$L$9,Metrics!$L$2,IF(E3&lt;Metrics!$M$9,Metrics!$M$2,IF(E3&lt;Metrics!$N$9,Metrics!$N$2,IF(E3&lt;Metrics!$O$9,Metrics!$O$2,IF(E3&lt;Metrics!$P$9,Metrics!$P$2,Metrics!$Q$2))))))))))</calculatedColumnFormula>
    </tableColumn>
    <tableColumn id="20" name="Avg TrueRank Overall6"/>
    <tableColumn id="21" name="Ratings Sum 7">
      <calculatedColumnFormula>IF(G3&lt;Metrics!$G$10,Metrics!$G$2,IF(G3&lt;Metrics!$H$10,Metrics!$H$2,IF(G3&lt;Metrics!$I$10,Metrics!$I$2,IF(G3&lt;Metrics!$J$10,Metrics!$J$2,IF(G3&lt;Metrics!$K$10,Metrics!$K$2,IF(G3&lt;Metrics!$L$10,Metrics!$L$2,IF(G3&lt;Metrics!$M$10,Metrics!$M$2,IF(G3&lt;Metrics!$N$10,Metrics!$N$2,IF(G3&lt;Metrics!$O$10,Metrics!$O$2,IF(G3&lt;Metrics!$P$10,Metrics!$P$2,Metrics!$Q$2))))))))))</calculatedColumnFormula>
    </tableColumn>
    <tableColumn id="22" name=" Moz8">
      <calculatedColumnFormula>IF(H3&lt;Metrics!$G$18,Metrics!$G$2,IF(H3&lt;Metrics!$H$18,Metrics!$H$2,IF(H3&lt;Metrics!$I$18,Metrics!$I$2,IF(H3&lt;Metrics!$J$18,Metrics!$J$2,IF(H3&lt;Metrics!$K$18,Metrics!$K$2,IF(H3&lt;Metrics!$L$18,Metrics!$L$2,IF(H3&lt;Metrics!$M$18,Metrics!$M$2,IF(H3&lt;Metrics!$N$18,Metrics!$N$2,IF(H3&lt;Metrics!$O$18,Metrics!$O$2,IF(H3&lt;Metrics!$P$18,Metrics!$P$2,Metrics!$Q$2))))))))))</calculatedColumnFormula>
    </tableColumn>
    <tableColumn id="23" name=" kred9">
      <calculatedColumnFormula>IF(I3&lt;Metrics!$G$19,Metrics!$G$2,IF(I3&lt;Metrics!$H$19,Metrics!$H$2,IF(I3&lt;Metrics!$I$19,Metrics!$I$2,IF(I3&lt;Metrics!$J$19,Metrics!$J$2,IF(I3&lt;Metrics!$K$19,Metrics!$K$2,IF(I3&lt;Metrics!$L$19,Metrics!$L$2,IF(I3&lt;Metrics!$M$19,Metrics!$M$2,IF(I3&lt;Metrics!$N$19,Metrics!$N$2,IF(I3&lt;Metrics!$O$19,Metrics!$O$2,IF(I3&lt;Metrics!$P$19,Metrics!$P$2,Metrics!$Q$2))))))))))</calculatedColumnFormula>
    </tableColumn>
    <tableColumn id="24" name=" peerindex10">
      <calculatedColumnFormula>IF(J3&lt;Metrics!$G$20,Metrics!$G$2,IF(J3&lt;Metrics!$H$20,Metrics!$H$2,IF(J3&lt;Metrics!$I$20,Metrics!$I$2,IF(J3&lt;Metrics!$J$20,Metrics!$J$2,IF(J3&lt;Metrics!$K$20,Metrics!$K$2,IF(J3&lt;Metrics!$L$20,Metrics!$L$2,IF(J3&lt;Metrics!$M$20,Metrics!$M$2,IF(J3&lt;Metrics!$N$20,Metrics!$N$2,IF(J3&lt;Metrics!$O$20,Metrics!$O$2,IF(J3&lt;Metrics!$P$20,Metrics!$P$2,Metrics!$Q$2))))))))))</calculatedColumnFormula>
    </tableColumn>
    <tableColumn id="25" name=" twitter-followers11">
      <calculatedColumnFormula>IF(K3&lt;Metrics!$G$12,Metrics!$G$2,IF(K3&lt;Metrics!$H$12,Metrics!$H$2,IF(K3&lt;Metrics!$I$12,Metrics!$I$2,IF(K3&lt;Metrics!$J$12,Metrics!$J$2,IF(K3&lt;Metrics!$K$12,Metrics!$K$2,IF(K3&lt;Metrics!$L$12,Metrics!$L$2,IF(K3&lt;Metrics!$M$12,Metrics!$M$2,IF(K3&lt;Metrics!$N$12,Metrics!$N$2,IF(K3&lt;Metrics!$O$12,Metrics!$O$2,IF(K3&lt;Metrics!$P$12,Metrics!$P$2,Metrics!$Q$2))))))))))</calculatedColumnFormula>
    </tableColumn>
    <tableColumn id="26" name=" twitter-following12">
      <calculatedColumnFormula>IF(L3&lt;Metrics!$G$13,Metrics!$G$2,IF(L3&lt;Metrics!$H$13,Metrics!$H$2,IF(L3&lt;Metrics!$I$13,Metrics!$I$2,IF(L3&lt;Metrics!$J$13,Metrics!$J$2,IF(L3&lt;Metrics!$K$13,Metrics!$K$2,IF(L3&lt;Metrics!$L$13,Metrics!$L$2,IF(L3&lt;Metrics!$M$13,Metrics!$M$2,IF(L3&lt;Metrics!$N$13,Metrics!$N$2,IF(L3&lt;Metrics!$O$13,Metrics!$O$2,IF(L3&lt;Metrics!$P$13,Metrics!$P$2,Metrics!$Q$2))))))))))</calculatedColumnFormula>
    </tableColumn>
    <tableColumn id="27" name=" tweets13">
      <calculatedColumnFormula>IF(M3&lt;Metrics!$G$14,Metrics!$G$2,IF(M3&lt;Metrics!$H$14,Metrics!$H$2,IF(M3&lt;Metrics!$I$14,Metrics!$I$2,IF(M3&lt;Metrics!$J$14,Metrics!$J$2,IF(M3&lt;Metrics!$K$14,Metrics!$K$2,IF(M3&lt;Metrics!$L$14,Metrics!$L$2,IF(M3&lt;Metrics!$M$14,Metrics!$M$2,IF(M3&lt;Metrics!$N$14,Metrics!$N$2,IF(M3&lt;Metrics!$O$14,Metrics!$O$2,IF(M3&lt;Metrics!$P$14,Metrics!$P$2,Metrics!$Q$2))))))))))</calculatedColumnFormula>
    </tableColumn>
    <tableColumn id="28" name="Klout14">
      <calculatedColumnFormula>IF(N3&lt;Metrics!$G$16,Metrics!$G$2,IF(N3&lt;Metrics!$H$16,Metrics!$H$2,IF(N3&lt;Metrics!$I$16,Metrics!$I$2,IF(N3&lt;Metrics!$J$16,Metrics!$J$2,IF(N3&lt;Metrics!$K$16,Metrics!$K$2,IF(N3&lt;Metrics!$L$16,Metrics!$L$2,IF(N3&lt;Metrics!$M$16,Metrics!$M$2,IF(N3&lt;Metrics!$N$16,Metrics!$N$2,IF(N3&lt;Metrics!$O$16,Metrics!$O$2,IF(N3&lt;Metrics!$P$16,Metrics!$P$2,Metrics!$Q$2))))))))))</calculatedColumnFormula>
    </tableColumn>
    <tableColumn id="29" name="YouTube15">
      <calculatedColumnFormula>IF(O3&lt;Metrics!$G$22,Metrics!$G$2,IF(O3&lt;Metrics!$H$22,Metrics!$H$2,IF(O3&lt;Metrics!$I$22,Metrics!$I$2,IF(O3&lt;Metrics!$J$22,Metrics!$J$2,IF(O3&lt;Metrics!$K$22,Metrics!$K$2,IF(O3&lt;Metrics!$L$22,Metrics!$L$2,IF(O3&lt;Metrics!$M$22,Metrics!$M$2,IF(O3&lt;Metrics!$N$22,Metrics!$N$2,IF(O3&lt;Metrics!$O$22,Metrics!$O$2,IF(O3&lt;Metrics!$P$22,Metrics!$P$2,Metrics!$Q$2))))))))))</calculatedColumnFormula>
    </tableColumn>
    <tableColumn id="30" name="Total" dataDxfId="26" totalsRowDxfId="1"/>
    <tableColumn id="31" name="Column16" dataDxfId="25" totalsRowDxfId="0" dataCellStyle="Percent">
      <calculatedColumnFormula>AD3/AD$1</calculatedColumnFormula>
    </tableColumn>
  </tableColumns>
  <tableStyleInfo name="TableStyleLight11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0"/>
  <sheetViews>
    <sheetView showGridLines="0" zoomScale="150" zoomScaleNormal="150" zoomScalePageLayoutView="150" workbookViewId="0">
      <pane xSplit="1" ySplit="2" topLeftCell="B58" activePane="bottomRight" state="frozen"/>
      <selection pane="topRight" activeCell="B1" sqref="B1"/>
      <selection pane="bottomLeft" activeCell="A3" sqref="A3"/>
      <selection pane="bottomRight" activeCell="W1" sqref="W1:XFD1048576"/>
    </sheetView>
  </sheetViews>
  <sheetFormatPr baseColWidth="10" defaultColWidth="0" defaultRowHeight="15" x14ac:dyDescent="0"/>
  <cols>
    <col min="1" max="1" width="23.1640625" customWidth="1"/>
    <col min="2" max="2" width="17" customWidth="1"/>
    <col min="3" max="3" width="19.33203125" bestFit="1" customWidth="1"/>
    <col min="4" max="4" width="20.1640625" customWidth="1"/>
    <col min="5" max="5" width="11.83203125" hidden="1" customWidth="1"/>
    <col min="6" max="6" width="12.83203125" bestFit="1" customWidth="1"/>
    <col min="7" max="7" width="10" bestFit="1" customWidth="1"/>
    <col min="8" max="8" width="14.1640625" bestFit="1" customWidth="1"/>
    <col min="9" max="9" width="18.33203125" hidden="1" customWidth="1"/>
    <col min="10" max="10" width="7.5" bestFit="1" customWidth="1"/>
    <col min="11" max="11" width="7.6640625" bestFit="1" customWidth="1"/>
    <col min="12" max="12" width="12.33203125" bestFit="1" customWidth="1"/>
    <col min="13" max="14" width="18" bestFit="1" customWidth="1"/>
    <col min="15" max="15" width="9.6640625" bestFit="1" customWidth="1"/>
    <col min="16" max="16" width="14.5" bestFit="1" customWidth="1"/>
    <col min="17" max="17" width="13.5" bestFit="1" customWidth="1"/>
    <col min="18" max="18" width="15.83203125" hidden="1" customWidth="1"/>
    <col min="19" max="19" width="17.1640625" hidden="1" customWidth="1"/>
    <col min="20" max="20" width="15.6640625" hidden="1" customWidth="1"/>
    <col min="21" max="21" width="16.6640625" hidden="1" customWidth="1"/>
    <col min="22" max="22" width="4.5" customWidth="1"/>
    <col min="23" max="16384" width="10.83203125" hidden="1"/>
  </cols>
  <sheetData>
    <row r="1" spans="1:21" ht="74" customHeight="1"/>
    <row r="2" spans="1:21">
      <c r="A2" t="s">
        <v>490</v>
      </c>
      <c r="B2" t="s">
        <v>0</v>
      </c>
      <c r="C2" t="s">
        <v>492</v>
      </c>
      <c r="D2" t="s">
        <v>99</v>
      </c>
      <c r="E2" t="s">
        <v>495</v>
      </c>
      <c r="F2" t="s">
        <v>499</v>
      </c>
      <c r="G2" t="s">
        <v>500</v>
      </c>
      <c r="H2" t="s">
        <v>721</v>
      </c>
      <c r="I2" t="s">
        <v>496</v>
      </c>
      <c r="J2" t="s">
        <v>546</v>
      </c>
      <c r="K2" t="s">
        <v>547</v>
      </c>
      <c r="L2" t="s">
        <v>548</v>
      </c>
      <c r="M2" t="s">
        <v>549</v>
      </c>
      <c r="N2" t="s">
        <v>550</v>
      </c>
      <c r="O2" t="s">
        <v>551</v>
      </c>
      <c r="P2" t="s">
        <v>552</v>
      </c>
      <c r="Q2" t="s">
        <v>553</v>
      </c>
      <c r="R2" t="s">
        <v>554</v>
      </c>
      <c r="S2" t="s">
        <v>555</v>
      </c>
      <c r="T2" t="s">
        <v>556</v>
      </c>
      <c r="U2" t="s">
        <v>557</v>
      </c>
    </row>
    <row r="3" spans="1:21">
      <c r="A3" t="s">
        <v>1</v>
      </c>
      <c r="B3" t="s">
        <v>2</v>
      </c>
      <c r="C3">
        <v>8</v>
      </c>
      <c r="H3" s="13">
        <f>Table1[[#This Row],[Ratings]]*Table1[[#This Row],[Avg Rating]]</f>
        <v>0</v>
      </c>
    </row>
    <row r="4" spans="1:21">
      <c r="A4" t="s">
        <v>1</v>
      </c>
      <c r="B4" t="s">
        <v>3</v>
      </c>
      <c r="C4">
        <v>10</v>
      </c>
      <c r="D4" t="s">
        <v>494</v>
      </c>
      <c r="G4">
        <v>0</v>
      </c>
      <c r="H4" s="13">
        <f>Table1[[#This Row],[Ratings]]*Table1[[#This Row],[Avg Rating]]</f>
        <v>0</v>
      </c>
      <c r="J4">
        <v>54</v>
      </c>
      <c r="K4">
        <v>843</v>
      </c>
      <c r="L4">
        <v>64</v>
      </c>
      <c r="M4" s="18">
        <v>5201</v>
      </c>
      <c r="N4" s="18">
        <v>2017</v>
      </c>
      <c r="O4" s="18">
        <v>67587</v>
      </c>
      <c r="P4">
        <v>63</v>
      </c>
      <c r="Q4" t="s">
        <v>723</v>
      </c>
      <c r="R4" s="19">
        <v>5.1999999999999998E-2</v>
      </c>
      <c r="S4" s="19">
        <v>0.126</v>
      </c>
      <c r="T4" s="19">
        <v>8.8999999999999996E-2</v>
      </c>
      <c r="U4" s="19">
        <v>0.182</v>
      </c>
    </row>
    <row r="5" spans="1:21">
      <c r="A5" t="s">
        <v>4</v>
      </c>
      <c r="B5" t="s">
        <v>6</v>
      </c>
      <c r="C5">
        <v>1</v>
      </c>
      <c r="D5" t="s">
        <v>498</v>
      </c>
      <c r="F5">
        <v>5</v>
      </c>
      <c r="G5">
        <v>30</v>
      </c>
      <c r="H5" s="13">
        <f>Table1[[#This Row],[Ratings]]*Table1[[#This Row],[Avg Rating]]</f>
        <v>150</v>
      </c>
    </row>
    <row r="6" spans="1:21">
      <c r="A6" t="s">
        <v>4</v>
      </c>
      <c r="B6" t="s">
        <v>5</v>
      </c>
      <c r="C6">
        <v>616</v>
      </c>
      <c r="D6" t="s">
        <v>497</v>
      </c>
      <c r="E6">
        <v>5</v>
      </c>
      <c r="F6">
        <v>5</v>
      </c>
      <c r="G6">
        <v>733</v>
      </c>
      <c r="H6" s="13">
        <f>Table1[[#This Row],[Ratings]]*Table1[[#This Row],[Avg Rating]]</f>
        <v>3665</v>
      </c>
      <c r="I6">
        <v>179</v>
      </c>
      <c r="J6">
        <v>55</v>
      </c>
      <c r="K6">
        <v>761</v>
      </c>
      <c r="L6">
        <v>56</v>
      </c>
      <c r="M6" s="18">
        <v>9880</v>
      </c>
      <c r="N6">
        <v>510</v>
      </c>
      <c r="O6" s="18">
        <v>3471</v>
      </c>
      <c r="P6">
        <v>68</v>
      </c>
      <c r="Q6" t="s">
        <v>900</v>
      </c>
      <c r="R6" s="19">
        <v>4.2000000000000003E-2</v>
      </c>
      <c r="S6" t="s">
        <v>726</v>
      </c>
      <c r="T6" s="19">
        <v>1.7999999999999999E-2</v>
      </c>
      <c r="U6" s="19">
        <v>0.51700000000000002</v>
      </c>
    </row>
    <row r="7" spans="1:21">
      <c r="A7" t="s">
        <v>7</v>
      </c>
      <c r="B7" t="s">
        <v>8</v>
      </c>
      <c r="C7">
        <v>5</v>
      </c>
      <c r="D7" t="s">
        <v>502</v>
      </c>
      <c r="G7">
        <v>0</v>
      </c>
      <c r="H7" s="13">
        <f>Table1[[#This Row],[Ratings]]*Table1[[#This Row],[Avg Rating]]</f>
        <v>0</v>
      </c>
    </row>
    <row r="8" spans="1:21">
      <c r="A8" t="s">
        <v>7</v>
      </c>
      <c r="B8" t="s">
        <v>9</v>
      </c>
      <c r="C8">
        <v>12</v>
      </c>
      <c r="D8" t="s">
        <v>501</v>
      </c>
      <c r="G8">
        <v>0</v>
      </c>
      <c r="H8" s="13">
        <f>Table1[[#This Row],[Ratings]]*Table1[[#This Row],[Avg Rating]]</f>
        <v>0</v>
      </c>
      <c r="J8" s="26">
        <v>26</v>
      </c>
      <c r="K8" s="26">
        <v>732</v>
      </c>
      <c r="L8" s="26">
        <v>37</v>
      </c>
      <c r="M8" s="26">
        <v>504</v>
      </c>
      <c r="N8" s="26">
        <v>205</v>
      </c>
      <c r="O8" s="27">
        <v>7082</v>
      </c>
      <c r="P8" s="26" t="s">
        <v>726</v>
      </c>
      <c r="Q8" s="26" t="s">
        <v>901</v>
      </c>
      <c r="R8" s="26" t="s">
        <v>726</v>
      </c>
      <c r="S8" s="26" t="s">
        <v>726</v>
      </c>
      <c r="T8" s="26" t="s">
        <v>726</v>
      </c>
      <c r="U8" s="26" t="s">
        <v>726</v>
      </c>
    </row>
    <row r="9" spans="1:21">
      <c r="A9" t="s">
        <v>7</v>
      </c>
      <c r="D9" t="s">
        <v>503</v>
      </c>
      <c r="G9">
        <v>0</v>
      </c>
      <c r="H9">
        <f>Table1[[#This Row],[Ratings]]*Table1[[#This Row],[Avg Rating]]</f>
        <v>0</v>
      </c>
    </row>
    <row r="10" spans="1:21">
      <c r="A10" t="s">
        <v>7</v>
      </c>
      <c r="D10" t="s">
        <v>504</v>
      </c>
      <c r="F10">
        <v>4.5</v>
      </c>
      <c r="G10">
        <v>7</v>
      </c>
      <c r="H10" s="13">
        <f>Table1[[#This Row],[Ratings]]*Table1[[#This Row],[Avg Rating]]</f>
        <v>31.5</v>
      </c>
    </row>
    <row r="11" spans="1:21">
      <c r="A11" t="s">
        <v>7</v>
      </c>
      <c r="D11" t="s">
        <v>505</v>
      </c>
      <c r="F11">
        <v>4</v>
      </c>
      <c r="G11">
        <v>17</v>
      </c>
      <c r="H11" s="13">
        <f>Table1[[#This Row],[Ratings]]*Table1[[#This Row],[Avg Rating]]</f>
        <v>68</v>
      </c>
    </row>
    <row r="12" spans="1:21">
      <c r="A12" t="s">
        <v>7</v>
      </c>
      <c r="D12" t="s">
        <v>506</v>
      </c>
      <c r="F12">
        <v>4.5</v>
      </c>
      <c r="G12">
        <v>8</v>
      </c>
      <c r="H12" s="13">
        <f>Table1[[#This Row],[Ratings]]*Table1[[#This Row],[Avg Rating]]</f>
        <v>36</v>
      </c>
    </row>
    <row r="13" spans="1:21">
      <c r="A13" t="s">
        <v>7</v>
      </c>
      <c r="D13" t="s">
        <v>508</v>
      </c>
      <c r="F13">
        <v>5</v>
      </c>
      <c r="G13">
        <v>17</v>
      </c>
      <c r="H13" s="13">
        <f>Table1[[#This Row],[Ratings]]*Table1[[#This Row],[Avg Rating]]</f>
        <v>85</v>
      </c>
    </row>
    <row r="14" spans="1:21">
      <c r="A14" t="s">
        <v>7</v>
      </c>
      <c r="D14" t="s">
        <v>509</v>
      </c>
      <c r="F14">
        <v>4.5</v>
      </c>
      <c r="G14">
        <v>84</v>
      </c>
      <c r="H14" s="13">
        <f>Table1[[#This Row],[Ratings]]*Table1[[#This Row],[Avg Rating]]</f>
        <v>378</v>
      </c>
    </row>
    <row r="15" spans="1:21">
      <c r="A15" t="s">
        <v>7</v>
      </c>
      <c r="D15" t="s">
        <v>491</v>
      </c>
      <c r="F15">
        <v>5</v>
      </c>
      <c r="G15">
        <v>28</v>
      </c>
      <c r="H15" s="13">
        <f>Table1[[#This Row],[Ratings]]*Table1[[#This Row],[Avg Rating]]</f>
        <v>140</v>
      </c>
    </row>
    <row r="16" spans="1:21">
      <c r="A16" t="s">
        <v>7</v>
      </c>
      <c r="D16" t="s">
        <v>510</v>
      </c>
      <c r="G16">
        <v>0</v>
      </c>
      <c r="H16" s="13">
        <f>Table1[[#This Row],[Ratings]]*Table1[[#This Row],[Avg Rating]]</f>
        <v>0</v>
      </c>
    </row>
    <row r="17" spans="1:21">
      <c r="A17" t="s">
        <v>7</v>
      </c>
      <c r="D17" t="s">
        <v>507</v>
      </c>
      <c r="F17">
        <v>5</v>
      </c>
      <c r="G17">
        <v>1</v>
      </c>
      <c r="H17" s="13">
        <f>Table1[[#This Row],[Ratings]]*Table1[[#This Row],[Avg Rating]]</f>
        <v>5</v>
      </c>
    </row>
    <row r="18" spans="1:21" s="24" customFormat="1">
      <c r="A18" t="s">
        <v>11</v>
      </c>
      <c r="B18" t="s">
        <v>12</v>
      </c>
      <c r="C18">
        <v>3</v>
      </c>
      <c r="D18" t="s">
        <v>512</v>
      </c>
      <c r="E18"/>
      <c r="F18">
        <v>5</v>
      </c>
      <c r="G18">
        <v>2</v>
      </c>
      <c r="H18" s="13">
        <f>Table1[[#This Row],[Ratings]]*Table1[[#This Row],[Avg Rating]]</f>
        <v>10</v>
      </c>
      <c r="I18"/>
      <c r="J18" s="21">
        <v>51</v>
      </c>
      <c r="K18" s="21">
        <v>850</v>
      </c>
      <c r="L18" s="21">
        <v>61</v>
      </c>
      <c r="M18" s="22">
        <v>7591</v>
      </c>
      <c r="N18" s="22">
        <v>4010</v>
      </c>
      <c r="O18" s="22">
        <v>45449</v>
      </c>
      <c r="P18" s="21">
        <v>55</v>
      </c>
      <c r="Q18" s="21" t="s">
        <v>725</v>
      </c>
      <c r="R18" s="23">
        <v>4.1000000000000002E-2</v>
      </c>
      <c r="S18" s="23">
        <v>0.108</v>
      </c>
      <c r="T18" s="21" t="s">
        <v>726</v>
      </c>
      <c r="U18" s="23">
        <v>0.16500000000000001</v>
      </c>
    </row>
    <row r="19" spans="1:21">
      <c r="A19" s="24" t="s">
        <v>11</v>
      </c>
      <c r="B19" s="24" t="s">
        <v>13</v>
      </c>
      <c r="C19" s="24">
        <v>2001</v>
      </c>
      <c r="D19" s="24" t="s">
        <v>511</v>
      </c>
      <c r="E19" s="24"/>
      <c r="F19" s="24">
        <v>5</v>
      </c>
      <c r="G19" s="24">
        <v>12</v>
      </c>
      <c r="H19" s="29">
        <f>Table1[[#This Row],[Ratings]]*Table1[[#This Row],[Avg Rating]]</f>
        <v>60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>
      <c r="A20" t="s">
        <v>14</v>
      </c>
      <c r="B20" t="s">
        <v>15</v>
      </c>
      <c r="C20">
        <v>17</v>
      </c>
      <c r="H20" s="13">
        <f>Table1[[#This Row],[Ratings]]*Table1[[#This Row],[Avg Rating]]</f>
        <v>0</v>
      </c>
      <c r="J20">
        <v>53</v>
      </c>
      <c r="K20">
        <v>836</v>
      </c>
      <c r="L20">
        <v>65</v>
      </c>
      <c r="M20" s="18">
        <v>17872</v>
      </c>
      <c r="N20" s="18">
        <v>9349</v>
      </c>
      <c r="O20" s="18">
        <v>10557</v>
      </c>
      <c r="P20">
        <v>78</v>
      </c>
      <c r="Q20" t="s">
        <v>728</v>
      </c>
      <c r="R20" s="19">
        <v>2.8000000000000001E-2</v>
      </c>
      <c r="S20" s="19">
        <v>0.14499999999999999</v>
      </c>
      <c r="T20" s="19">
        <v>0.218</v>
      </c>
      <c r="U20" s="19">
        <v>0.27600000000000002</v>
      </c>
    </row>
    <row r="21" spans="1:21">
      <c r="A21" t="s">
        <v>14</v>
      </c>
      <c r="B21" t="s">
        <v>16</v>
      </c>
      <c r="H21" s="13">
        <f>Table1[[#This Row],[Ratings]]*Table1[[#This Row],[Avg Rating]]</f>
        <v>0</v>
      </c>
    </row>
    <row r="22" spans="1:21">
      <c r="A22" t="s">
        <v>17</v>
      </c>
      <c r="B22" t="s">
        <v>18</v>
      </c>
      <c r="C22">
        <v>360</v>
      </c>
      <c r="H22" s="13">
        <f>Table1[[#This Row],[Ratings]]*Table1[[#This Row],[Avg Rating]]</f>
        <v>0</v>
      </c>
      <c r="J22" s="26">
        <v>49</v>
      </c>
      <c r="K22" s="26">
        <v>786</v>
      </c>
      <c r="L22" s="26">
        <v>59</v>
      </c>
      <c r="M22" s="27">
        <v>9218</v>
      </c>
      <c r="N22" s="27">
        <v>1911</v>
      </c>
      <c r="O22" s="27">
        <v>15900</v>
      </c>
      <c r="P22" s="27">
        <v>71</v>
      </c>
      <c r="Q22" s="26" t="s">
        <v>902</v>
      </c>
      <c r="R22" s="28">
        <v>2.5999999999999999E-2</v>
      </c>
      <c r="S22" s="28">
        <v>0.32600000000000001</v>
      </c>
      <c r="T22" s="28">
        <v>6.3E-2</v>
      </c>
      <c r="U22" s="28">
        <v>0.22500000000000001</v>
      </c>
    </row>
    <row r="23" spans="1:21">
      <c r="A23" t="s">
        <v>19</v>
      </c>
      <c r="B23" t="s">
        <v>20</v>
      </c>
      <c r="C23">
        <v>2</v>
      </c>
      <c r="H23" s="13">
        <f>Table1[[#This Row],[Ratings]]*Table1[[#This Row],[Avg Rating]]</f>
        <v>0</v>
      </c>
    </row>
    <row r="24" spans="1:21">
      <c r="A24" t="s">
        <v>19</v>
      </c>
      <c r="B24" t="s">
        <v>21</v>
      </c>
      <c r="C24">
        <v>4</v>
      </c>
      <c r="H24" s="13">
        <f>Table1[[#This Row],[Ratings]]*Table1[[#This Row],[Avg Rating]]</f>
        <v>0</v>
      </c>
      <c r="J24">
        <v>29</v>
      </c>
      <c r="K24">
        <v>736</v>
      </c>
      <c r="L24">
        <v>56</v>
      </c>
      <c r="M24" s="18">
        <v>10896</v>
      </c>
      <c r="N24" s="18">
        <v>1725</v>
      </c>
      <c r="O24" s="18">
        <v>5405</v>
      </c>
      <c r="P24">
        <v>65</v>
      </c>
      <c r="Q24" t="s">
        <v>729</v>
      </c>
      <c r="R24" s="19">
        <v>0.159</v>
      </c>
      <c r="S24" t="s">
        <v>726</v>
      </c>
      <c r="T24" t="s">
        <v>726</v>
      </c>
      <c r="U24" s="19">
        <v>0.61099999999999999</v>
      </c>
    </row>
    <row r="25" spans="1:21">
      <c r="A25" t="s">
        <v>22</v>
      </c>
      <c r="B25" t="s">
        <v>23</v>
      </c>
      <c r="C25">
        <v>3</v>
      </c>
      <c r="H25" s="13">
        <f>Table1[[#This Row],[Ratings]]*Table1[[#This Row],[Avg Rating]]</f>
        <v>0</v>
      </c>
    </row>
    <row r="26" spans="1:21">
      <c r="A26" t="s">
        <v>22</v>
      </c>
      <c r="B26" t="s">
        <v>24</v>
      </c>
      <c r="C26">
        <v>116</v>
      </c>
      <c r="H26" s="13">
        <f>Table1[[#This Row],[Ratings]]*Table1[[#This Row],[Avg Rating]]</f>
        <v>0</v>
      </c>
      <c r="J26">
        <v>76</v>
      </c>
      <c r="K26">
        <v>988</v>
      </c>
      <c r="L26">
        <v>80</v>
      </c>
      <c r="M26" s="18">
        <v>59612</v>
      </c>
      <c r="N26" s="18">
        <v>17326</v>
      </c>
      <c r="O26" s="18">
        <v>167676</v>
      </c>
      <c r="P26">
        <v>65</v>
      </c>
      <c r="Q26" t="s">
        <v>903</v>
      </c>
      <c r="R26" s="19">
        <v>5.0999999999999997E-2</v>
      </c>
      <c r="S26" s="19" t="s">
        <v>726</v>
      </c>
      <c r="T26" t="s">
        <v>726</v>
      </c>
      <c r="U26" s="19">
        <v>7.2999999999999995E-2</v>
      </c>
    </row>
    <row r="27" spans="1:21">
      <c r="A27" t="s">
        <v>25</v>
      </c>
      <c r="B27" t="s">
        <v>27</v>
      </c>
      <c r="C27">
        <v>2</v>
      </c>
      <c r="H27" s="13">
        <f>Table1[[#This Row],[Ratings]]*Table1[[#This Row],[Avg Rating]]</f>
        <v>0</v>
      </c>
    </row>
    <row r="28" spans="1:21">
      <c r="A28" t="s">
        <v>25</v>
      </c>
      <c r="B28" t="s">
        <v>26</v>
      </c>
      <c r="C28">
        <v>1044</v>
      </c>
      <c r="D28" t="s">
        <v>513</v>
      </c>
      <c r="E28">
        <v>41</v>
      </c>
      <c r="F28">
        <v>5</v>
      </c>
      <c r="G28">
        <v>139</v>
      </c>
      <c r="H28" s="13">
        <f>Table1[[#This Row],[Ratings]]*Table1[[#This Row],[Avg Rating]]</f>
        <v>695</v>
      </c>
      <c r="J28">
        <v>56</v>
      </c>
      <c r="K28">
        <v>867</v>
      </c>
      <c r="L28">
        <v>75</v>
      </c>
      <c r="M28" s="18">
        <v>77791</v>
      </c>
      <c r="N28" s="18">
        <v>52572</v>
      </c>
      <c r="O28" s="18">
        <v>4624</v>
      </c>
      <c r="P28">
        <v>69</v>
      </c>
      <c r="Q28" t="s">
        <v>730</v>
      </c>
      <c r="R28" s="19">
        <v>4.2000000000000003E-2</v>
      </c>
      <c r="S28" t="s">
        <v>726</v>
      </c>
      <c r="T28" s="19">
        <v>2E-3</v>
      </c>
      <c r="U28" s="19">
        <v>0.316</v>
      </c>
    </row>
    <row r="29" spans="1:21">
      <c r="A29" t="s">
        <v>28</v>
      </c>
      <c r="B29" t="s">
        <v>29</v>
      </c>
      <c r="C29">
        <v>150</v>
      </c>
      <c r="D29" t="s">
        <v>514</v>
      </c>
      <c r="G29">
        <v>0</v>
      </c>
      <c r="H29" s="13">
        <f>Table1[[#This Row],[Ratings]]*Table1[[#This Row],[Avg Rating]]</f>
        <v>0</v>
      </c>
      <c r="J29">
        <v>41</v>
      </c>
      <c r="K29">
        <v>788</v>
      </c>
      <c r="L29">
        <v>66</v>
      </c>
      <c r="M29" s="18">
        <v>10218</v>
      </c>
      <c r="N29" s="18">
        <v>5099</v>
      </c>
      <c r="O29" s="18">
        <v>9002</v>
      </c>
      <c r="P29">
        <v>73</v>
      </c>
      <c r="Q29" t="s">
        <v>731</v>
      </c>
      <c r="R29" s="19">
        <v>5.6000000000000001E-2</v>
      </c>
      <c r="S29" s="19">
        <v>0.10100000000000001</v>
      </c>
      <c r="T29" s="19">
        <v>3.7999999999999999E-2</v>
      </c>
      <c r="U29" s="19">
        <v>0.40400000000000003</v>
      </c>
    </row>
    <row r="30" spans="1:21">
      <c r="A30" t="s">
        <v>30</v>
      </c>
      <c r="H30" s="13">
        <f>Table1[[#This Row],[Ratings]]*Table1[[#This Row],[Avg Rating]]</f>
        <v>0</v>
      </c>
      <c r="J30">
        <v>71</v>
      </c>
      <c r="K30">
        <v>942</v>
      </c>
      <c r="L30">
        <v>81</v>
      </c>
      <c r="M30">
        <v>80614</v>
      </c>
      <c r="N30">
        <v>623</v>
      </c>
      <c r="O30">
        <v>22220</v>
      </c>
      <c r="P30">
        <v>72</v>
      </c>
      <c r="Q30" t="s">
        <v>904</v>
      </c>
    </row>
    <row r="31" spans="1:21">
      <c r="A31" t="s">
        <v>31</v>
      </c>
      <c r="B31" t="s">
        <v>32</v>
      </c>
      <c r="C31">
        <v>2</v>
      </c>
      <c r="H31" s="13">
        <f>Table1[[#This Row],[Ratings]]*Table1[[#This Row],[Avg Rating]]</f>
        <v>0</v>
      </c>
      <c r="J31">
        <v>38</v>
      </c>
      <c r="K31">
        <v>761</v>
      </c>
      <c r="L31">
        <v>52</v>
      </c>
      <c r="M31" s="18">
        <v>1605</v>
      </c>
      <c r="N31" s="18">
        <v>2001</v>
      </c>
      <c r="O31" s="18">
        <v>29211</v>
      </c>
      <c r="P31">
        <v>65</v>
      </c>
      <c r="Q31" t="s">
        <v>732</v>
      </c>
      <c r="R31" s="20">
        <v>0.02</v>
      </c>
      <c r="S31" s="19">
        <v>0.14899999999999999</v>
      </c>
      <c r="T31" t="s">
        <v>726</v>
      </c>
      <c r="U31" s="19">
        <v>0.58199999999999996</v>
      </c>
    </row>
    <row r="32" spans="1:21">
      <c r="A32" t="s">
        <v>33</v>
      </c>
      <c r="B32" t="s">
        <v>34</v>
      </c>
      <c r="C32">
        <v>4</v>
      </c>
      <c r="H32" s="13">
        <f>Table1[[#This Row],[Ratings]]*Table1[[#This Row],[Avg Rating]]</f>
        <v>0</v>
      </c>
    </row>
    <row r="33" spans="1:21">
      <c r="A33" t="s">
        <v>33</v>
      </c>
      <c r="B33" t="s">
        <v>35</v>
      </c>
      <c r="C33">
        <v>13</v>
      </c>
      <c r="D33" t="s">
        <v>515</v>
      </c>
      <c r="F33">
        <v>3</v>
      </c>
      <c r="G33">
        <v>8</v>
      </c>
      <c r="H33">
        <f>Table1[[#This Row],[Ratings]]*Table1[[#This Row],[Avg Rating]]</f>
        <v>24</v>
      </c>
      <c r="J33">
        <v>39</v>
      </c>
      <c r="K33">
        <v>653</v>
      </c>
      <c r="L33">
        <v>40</v>
      </c>
      <c r="M33" s="18">
        <v>2111</v>
      </c>
      <c r="N33" s="18">
        <v>2107</v>
      </c>
      <c r="O33" s="18">
        <v>4842</v>
      </c>
      <c r="P33" t="s">
        <v>726</v>
      </c>
      <c r="Q33" t="s">
        <v>733</v>
      </c>
      <c r="R33" t="s">
        <v>726</v>
      </c>
      <c r="S33" s="19" t="s">
        <v>726</v>
      </c>
      <c r="T33" t="s">
        <v>726</v>
      </c>
      <c r="U33" t="s">
        <v>726</v>
      </c>
    </row>
    <row r="34" spans="1:21">
      <c r="A34" t="s">
        <v>36</v>
      </c>
      <c r="B34" t="s">
        <v>37</v>
      </c>
      <c r="C34">
        <v>4</v>
      </c>
      <c r="H34" s="13">
        <f>Table1[[#This Row],[Ratings]]*Table1[[#This Row],[Avg Rating]]</f>
        <v>0</v>
      </c>
      <c r="J34">
        <v>1</v>
      </c>
      <c r="K34">
        <v>591</v>
      </c>
      <c r="L34">
        <v>25</v>
      </c>
      <c r="M34" s="18">
        <v>345</v>
      </c>
      <c r="N34" s="18">
        <v>193</v>
      </c>
      <c r="O34" s="18">
        <v>489</v>
      </c>
      <c r="P34" t="s">
        <v>726</v>
      </c>
      <c r="Q34" t="s">
        <v>734</v>
      </c>
      <c r="R34" t="s">
        <v>726</v>
      </c>
      <c r="S34" s="19" t="s">
        <v>726</v>
      </c>
      <c r="T34" t="s">
        <v>726</v>
      </c>
      <c r="U34" t="s">
        <v>726</v>
      </c>
    </row>
    <row r="35" spans="1:21">
      <c r="A35" t="s">
        <v>36</v>
      </c>
      <c r="B35" t="s">
        <v>38</v>
      </c>
      <c r="H35" s="13">
        <f>Table1[[#This Row],[Ratings]]*Table1[[#This Row],[Avg Rating]]</f>
        <v>0</v>
      </c>
    </row>
    <row r="36" spans="1:21">
      <c r="A36" t="s">
        <v>39</v>
      </c>
      <c r="B36" t="s">
        <v>40</v>
      </c>
      <c r="C36">
        <v>1000</v>
      </c>
      <c r="H36" s="13">
        <f>Table1[[#This Row],[Ratings]]*Table1[[#This Row],[Avg Rating]]</f>
        <v>0</v>
      </c>
      <c r="J36">
        <v>34</v>
      </c>
      <c r="K36">
        <v>731</v>
      </c>
      <c r="L36">
        <v>47</v>
      </c>
      <c r="M36" s="18">
        <v>4402</v>
      </c>
      <c r="N36">
        <v>252</v>
      </c>
      <c r="O36" s="18">
        <v>2711</v>
      </c>
      <c r="P36" t="s">
        <v>726</v>
      </c>
      <c r="Q36" t="s">
        <v>735</v>
      </c>
      <c r="R36" t="s">
        <v>726</v>
      </c>
      <c r="S36" s="19" t="s">
        <v>726</v>
      </c>
      <c r="T36" t="s">
        <v>726</v>
      </c>
      <c r="U36" t="s">
        <v>726</v>
      </c>
    </row>
    <row r="37" spans="1:21">
      <c r="A37" t="s">
        <v>41</v>
      </c>
      <c r="B37" t="s">
        <v>42</v>
      </c>
      <c r="C37">
        <v>8</v>
      </c>
      <c r="H37" s="13">
        <f>Table1[[#This Row],[Ratings]]*Table1[[#This Row],[Avg Rating]]</f>
        <v>0</v>
      </c>
      <c r="J37">
        <v>41</v>
      </c>
      <c r="K37">
        <v>771</v>
      </c>
      <c r="L37">
        <v>49</v>
      </c>
      <c r="M37" s="18">
        <v>3191</v>
      </c>
      <c r="N37" s="18">
        <v>1983</v>
      </c>
      <c r="O37" s="18">
        <v>36967</v>
      </c>
      <c r="P37">
        <v>51</v>
      </c>
      <c r="Q37" t="s">
        <v>736</v>
      </c>
      <c r="R37" s="19">
        <v>8.5000000000000006E-2</v>
      </c>
      <c r="S37" s="19" t="s">
        <v>726</v>
      </c>
      <c r="T37" t="s">
        <v>726</v>
      </c>
      <c r="U37" s="19">
        <v>0.54400000000000004</v>
      </c>
    </row>
    <row r="38" spans="1:21">
      <c r="A38" t="s">
        <v>43</v>
      </c>
      <c r="B38" t="s">
        <v>44</v>
      </c>
      <c r="H38" s="13">
        <f>Table1[[#This Row],[Ratings]]*Table1[[#This Row],[Avg Rating]]</f>
        <v>0</v>
      </c>
      <c r="J38">
        <v>30</v>
      </c>
      <c r="K38">
        <v>722</v>
      </c>
      <c r="L38">
        <v>36</v>
      </c>
      <c r="M38">
        <v>396</v>
      </c>
      <c r="N38">
        <v>311</v>
      </c>
      <c r="O38" s="18">
        <v>2832</v>
      </c>
      <c r="P38">
        <v>47</v>
      </c>
      <c r="Q38" t="s">
        <v>737</v>
      </c>
      <c r="R38" t="s">
        <v>726</v>
      </c>
      <c r="S38" s="19" t="s">
        <v>726</v>
      </c>
      <c r="T38" t="s">
        <v>726</v>
      </c>
      <c r="U38" s="19">
        <v>0.25900000000000001</v>
      </c>
    </row>
    <row r="39" spans="1:21">
      <c r="A39" t="s">
        <v>45</v>
      </c>
      <c r="B39" t="s">
        <v>46</v>
      </c>
      <c r="C39">
        <v>69</v>
      </c>
      <c r="D39" t="s">
        <v>516</v>
      </c>
      <c r="G39">
        <v>0</v>
      </c>
      <c r="H39" s="13">
        <f>Table1[[#This Row],[Ratings]]*Table1[[#This Row],[Avg Rating]]</f>
        <v>0</v>
      </c>
      <c r="J39">
        <v>38</v>
      </c>
      <c r="K39">
        <v>774</v>
      </c>
      <c r="L39">
        <v>55</v>
      </c>
      <c r="M39" s="18">
        <v>3766</v>
      </c>
      <c r="N39" s="18">
        <v>2275</v>
      </c>
      <c r="O39" s="18">
        <v>3691</v>
      </c>
      <c r="P39">
        <v>61</v>
      </c>
      <c r="Q39" t="s">
        <v>738</v>
      </c>
      <c r="R39" s="19">
        <v>0.14899999999999999</v>
      </c>
      <c r="S39" s="19">
        <v>0.10199999999999999</v>
      </c>
      <c r="T39" s="19">
        <v>3.4000000000000002E-2</v>
      </c>
      <c r="U39" s="19">
        <v>3.6999999999999998E-2</v>
      </c>
    </row>
    <row r="40" spans="1:21">
      <c r="A40" t="s">
        <v>45</v>
      </c>
      <c r="D40" t="s">
        <v>517</v>
      </c>
      <c r="G40">
        <v>0</v>
      </c>
      <c r="H40" s="13">
        <f>Table1[[#This Row],[Ratings]]*Table1[[#This Row],[Avg Rating]]</f>
        <v>0</v>
      </c>
    </row>
    <row r="41" spans="1:21">
      <c r="A41" t="s">
        <v>47</v>
      </c>
      <c r="B41" t="s">
        <v>48</v>
      </c>
      <c r="H41" s="13">
        <f>Table1[[#This Row],[Ratings]]*Table1[[#This Row],[Avg Rating]]</f>
        <v>0</v>
      </c>
      <c r="J41">
        <v>16</v>
      </c>
      <c r="K41">
        <v>599</v>
      </c>
      <c r="L41">
        <v>41</v>
      </c>
      <c r="M41" s="18">
        <v>1441</v>
      </c>
      <c r="N41" s="18">
        <v>1409</v>
      </c>
      <c r="O41" s="18">
        <v>408</v>
      </c>
      <c r="P41" s="18">
        <v>50</v>
      </c>
      <c r="Q41" t="s">
        <v>739</v>
      </c>
      <c r="R41" s="19">
        <v>0.72199999999999998</v>
      </c>
      <c r="S41" s="19" t="s">
        <v>726</v>
      </c>
      <c r="T41" s="19">
        <v>3.7999999999999999E-2</v>
      </c>
      <c r="U41" s="19">
        <v>0.03</v>
      </c>
    </row>
    <row r="42" spans="1:21">
      <c r="A42" t="s">
        <v>49</v>
      </c>
      <c r="B42" t="s">
        <v>51</v>
      </c>
      <c r="C42">
        <v>10</v>
      </c>
      <c r="H42" s="13">
        <f>Table1[[#This Row],[Ratings]]*Table1[[#This Row],[Avg Rating]]</f>
        <v>0</v>
      </c>
      <c r="J42">
        <v>18</v>
      </c>
      <c r="K42">
        <v>640</v>
      </c>
      <c r="L42">
        <v>29</v>
      </c>
      <c r="M42" s="18">
        <v>335</v>
      </c>
      <c r="N42" s="18">
        <v>106</v>
      </c>
      <c r="O42" s="18">
        <v>1154</v>
      </c>
      <c r="P42" s="18" t="s">
        <v>726</v>
      </c>
      <c r="Q42" t="s">
        <v>741</v>
      </c>
      <c r="R42" s="19" t="s">
        <v>726</v>
      </c>
      <c r="S42" s="19" t="s">
        <v>726</v>
      </c>
      <c r="T42" s="19" t="s">
        <v>726</v>
      </c>
      <c r="U42" s="19" t="s">
        <v>726</v>
      </c>
    </row>
    <row r="43" spans="1:21">
      <c r="A43" t="s">
        <v>49</v>
      </c>
      <c r="B43" t="s">
        <v>50</v>
      </c>
      <c r="C43">
        <v>65</v>
      </c>
      <c r="D43" t="s">
        <v>518</v>
      </c>
      <c r="F43">
        <v>5</v>
      </c>
      <c r="G43">
        <v>1</v>
      </c>
      <c r="H43" s="13">
        <f>Table1[[#This Row],[Ratings]]*Table1[[#This Row],[Avg Rating]]</f>
        <v>5</v>
      </c>
    </row>
    <row r="44" spans="1:21">
      <c r="A44" t="s">
        <v>52</v>
      </c>
      <c r="B44" t="s">
        <v>54</v>
      </c>
      <c r="C44">
        <v>56</v>
      </c>
      <c r="H44" s="13">
        <f>Table1[[#This Row],[Ratings]]*Table1[[#This Row],[Avg Rating]]</f>
        <v>0</v>
      </c>
      <c r="J44">
        <v>30</v>
      </c>
      <c r="K44">
        <v>727</v>
      </c>
      <c r="L44">
        <v>49</v>
      </c>
      <c r="M44" s="18">
        <v>2803</v>
      </c>
      <c r="N44" s="18">
        <v>2242</v>
      </c>
      <c r="O44" s="18">
        <v>4042</v>
      </c>
      <c r="P44">
        <v>54</v>
      </c>
      <c r="Q44" t="s">
        <v>742</v>
      </c>
      <c r="R44" t="s">
        <v>726</v>
      </c>
      <c r="S44" s="19" t="s">
        <v>726</v>
      </c>
      <c r="T44" s="19" t="s">
        <v>726</v>
      </c>
      <c r="U44" s="19">
        <v>7.0999999999999994E-2</v>
      </c>
    </row>
    <row r="45" spans="1:21">
      <c r="A45" t="s">
        <v>52</v>
      </c>
      <c r="B45" t="s">
        <v>53</v>
      </c>
      <c r="H45" s="13">
        <f>Table1[[#This Row],[Ratings]]*Table1[[#This Row],[Avg Rating]]</f>
        <v>0</v>
      </c>
    </row>
    <row r="46" spans="1:21">
      <c r="A46" t="s">
        <v>55</v>
      </c>
      <c r="B46" t="s">
        <v>57</v>
      </c>
      <c r="C46">
        <v>18</v>
      </c>
      <c r="D46" t="s">
        <v>519</v>
      </c>
      <c r="F46">
        <v>4.5</v>
      </c>
      <c r="G46">
        <v>17</v>
      </c>
      <c r="H46" s="13">
        <f>Table1[[#This Row],[Ratings]]*Table1[[#This Row],[Avg Rating]]</f>
        <v>76.5</v>
      </c>
      <c r="J46">
        <v>53</v>
      </c>
      <c r="K46">
        <v>799</v>
      </c>
      <c r="L46">
        <v>64</v>
      </c>
      <c r="M46" s="18">
        <v>16735</v>
      </c>
      <c r="N46">
        <v>54</v>
      </c>
      <c r="O46" s="18">
        <v>13720</v>
      </c>
      <c r="P46">
        <v>61</v>
      </c>
      <c r="Q46" t="s">
        <v>743</v>
      </c>
      <c r="R46" s="19" t="s">
        <v>726</v>
      </c>
      <c r="S46" s="19" t="s">
        <v>726</v>
      </c>
      <c r="T46" s="19">
        <v>6.0000000000000001E-3</v>
      </c>
      <c r="U46" s="19">
        <v>0.154</v>
      </c>
    </row>
    <row r="47" spans="1:21">
      <c r="A47" t="s">
        <v>55</v>
      </c>
      <c r="B47" t="s">
        <v>56</v>
      </c>
      <c r="H47" s="13">
        <f>Table1[[#This Row],[Ratings]]*Table1[[#This Row],[Avg Rating]]</f>
        <v>0</v>
      </c>
    </row>
    <row r="48" spans="1:21">
      <c r="A48" t="s">
        <v>58</v>
      </c>
      <c r="B48" t="s">
        <v>59</v>
      </c>
      <c r="H48" s="13">
        <f>Table1[[#This Row],[Ratings]]*Table1[[#This Row],[Avg Rating]]</f>
        <v>0</v>
      </c>
      <c r="J48">
        <v>53</v>
      </c>
      <c r="K48">
        <v>838</v>
      </c>
      <c r="L48">
        <v>68</v>
      </c>
      <c r="M48" s="18">
        <v>5970</v>
      </c>
      <c r="N48" s="18">
        <v>321</v>
      </c>
      <c r="O48" s="18">
        <v>42048</v>
      </c>
      <c r="P48" s="18">
        <v>53</v>
      </c>
      <c r="Q48" t="s">
        <v>744</v>
      </c>
      <c r="R48" s="19" t="s">
        <v>726</v>
      </c>
      <c r="S48" s="19" t="s">
        <v>726</v>
      </c>
      <c r="T48" s="19" t="s">
        <v>726</v>
      </c>
      <c r="U48" s="19" t="s">
        <v>726</v>
      </c>
    </row>
    <row r="49" spans="1:21">
      <c r="A49" t="s">
        <v>60</v>
      </c>
      <c r="B49" t="s">
        <v>62</v>
      </c>
      <c r="C49">
        <v>1</v>
      </c>
      <c r="H49">
        <f>Table1[[#This Row],[Ratings]]*Table1[[#This Row],[Avg Rating]]</f>
        <v>0</v>
      </c>
      <c r="J49">
        <v>18</v>
      </c>
      <c r="K49">
        <v>685</v>
      </c>
      <c r="L49">
        <v>36</v>
      </c>
      <c r="M49" s="18">
        <v>1196</v>
      </c>
      <c r="N49" s="18">
        <v>1292</v>
      </c>
      <c r="O49" s="18">
        <v>2198</v>
      </c>
      <c r="P49">
        <v>44</v>
      </c>
      <c r="Q49" t="s">
        <v>745</v>
      </c>
      <c r="R49" s="19" t="s">
        <v>726</v>
      </c>
      <c r="S49" s="19" t="s">
        <v>726</v>
      </c>
      <c r="T49" s="19" t="s">
        <v>726</v>
      </c>
      <c r="U49" s="19" t="s">
        <v>726</v>
      </c>
    </row>
    <row r="50" spans="1:21">
      <c r="A50" t="s">
        <v>60</v>
      </c>
      <c r="B50" t="s">
        <v>61</v>
      </c>
      <c r="H50" s="13">
        <f>Table1[[#This Row],[Ratings]]*Table1[[#This Row],[Avg Rating]]</f>
        <v>0</v>
      </c>
    </row>
    <row r="51" spans="1:21">
      <c r="A51" t="s">
        <v>63</v>
      </c>
      <c r="B51" t="s">
        <v>64</v>
      </c>
      <c r="H51">
        <f>Table1[[#This Row],[Ratings]]*Table1[[#This Row],[Avg Rating]]</f>
        <v>0</v>
      </c>
      <c r="J51" s="26">
        <v>1</v>
      </c>
      <c r="K51" s="26">
        <v>473</v>
      </c>
      <c r="L51" s="26">
        <v>0</v>
      </c>
      <c r="M51" s="27">
        <v>106</v>
      </c>
      <c r="N51" s="27">
        <v>238</v>
      </c>
      <c r="O51" s="27">
        <v>529</v>
      </c>
      <c r="P51" s="26">
        <v>29</v>
      </c>
      <c r="Q51" s="26" t="s">
        <v>906</v>
      </c>
      <c r="R51" s="28" t="s">
        <v>726</v>
      </c>
      <c r="S51" s="28" t="s">
        <v>726</v>
      </c>
      <c r="T51" s="28" t="s">
        <v>726</v>
      </c>
      <c r="U51" s="28" t="s">
        <v>726</v>
      </c>
    </row>
    <row r="52" spans="1:21">
      <c r="A52" t="s">
        <v>65</v>
      </c>
      <c r="B52" t="s">
        <v>67</v>
      </c>
      <c r="C52">
        <v>19</v>
      </c>
      <c r="H52" s="13">
        <f>Table1[[#This Row],[Ratings]]*Table1[[#This Row],[Avg Rating]]</f>
        <v>0</v>
      </c>
    </row>
    <row r="53" spans="1:21">
      <c r="A53" t="s">
        <v>65</v>
      </c>
      <c r="B53" t="s">
        <v>66</v>
      </c>
      <c r="C53">
        <v>25</v>
      </c>
      <c r="D53" t="s">
        <v>520</v>
      </c>
      <c r="G53">
        <v>0</v>
      </c>
      <c r="H53" s="13">
        <f>Table1[[#This Row],[Ratings]]*Table1[[#This Row],[Avg Rating]]</f>
        <v>0</v>
      </c>
      <c r="J53">
        <v>60</v>
      </c>
      <c r="K53">
        <v>897</v>
      </c>
      <c r="L53">
        <v>80</v>
      </c>
      <c r="M53">
        <v>71500</v>
      </c>
      <c r="N53">
        <v>32905</v>
      </c>
      <c r="O53">
        <v>23915</v>
      </c>
      <c r="P53">
        <v>79</v>
      </c>
    </row>
    <row r="54" spans="1:21">
      <c r="A54" t="s">
        <v>68</v>
      </c>
      <c r="B54" t="s">
        <v>69</v>
      </c>
      <c r="C54">
        <v>2</v>
      </c>
      <c r="D54" t="s">
        <v>521</v>
      </c>
      <c r="F54">
        <v>5</v>
      </c>
      <c r="G54">
        <v>7</v>
      </c>
      <c r="H54" s="13">
        <f>Table1[[#This Row],[Ratings]]*Table1[[#This Row],[Avg Rating]]</f>
        <v>35</v>
      </c>
      <c r="J54">
        <v>29</v>
      </c>
      <c r="K54">
        <v>678</v>
      </c>
      <c r="L54">
        <v>35</v>
      </c>
      <c r="M54">
        <v>570</v>
      </c>
      <c r="N54">
        <v>562</v>
      </c>
      <c r="O54">
        <v>4140</v>
      </c>
      <c r="P54">
        <v>42</v>
      </c>
    </row>
    <row r="55" spans="1:21">
      <c r="A55" t="s">
        <v>70</v>
      </c>
      <c r="B55" t="s">
        <v>71</v>
      </c>
      <c r="C55">
        <v>484</v>
      </c>
      <c r="D55" t="s">
        <v>70</v>
      </c>
      <c r="F55">
        <v>5</v>
      </c>
      <c r="G55">
        <v>21</v>
      </c>
      <c r="H55" s="13">
        <f>Table1[[#This Row],[Ratings]]*Table1[[#This Row],[Avg Rating]]</f>
        <v>105</v>
      </c>
      <c r="J55">
        <v>65</v>
      </c>
      <c r="K55">
        <v>937</v>
      </c>
      <c r="L55">
        <v>81</v>
      </c>
      <c r="M55" s="18">
        <v>42014</v>
      </c>
      <c r="N55" s="18">
        <v>15080</v>
      </c>
      <c r="O55" s="18">
        <v>90077</v>
      </c>
      <c r="P55">
        <v>76</v>
      </c>
      <c r="Q55" t="s">
        <v>746</v>
      </c>
      <c r="R55" s="19">
        <v>3.0000000000000001E-3</v>
      </c>
      <c r="S55" s="19">
        <v>0.13100000000000001</v>
      </c>
      <c r="T55" s="19">
        <v>2.3E-2</v>
      </c>
      <c r="U55" s="19">
        <v>0.126</v>
      </c>
    </row>
    <row r="56" spans="1:21">
      <c r="A56" t="s">
        <v>70</v>
      </c>
      <c r="D56" t="s">
        <v>522</v>
      </c>
      <c r="E56">
        <v>203</v>
      </c>
      <c r="F56">
        <v>4.5</v>
      </c>
      <c r="G56">
        <v>33</v>
      </c>
      <c r="H56" s="13">
        <f>Table1[[#This Row],[Ratings]]*Table1[[#This Row],[Avg Rating]]</f>
        <v>148.5</v>
      </c>
    </row>
    <row r="57" spans="1:21">
      <c r="A57" t="s">
        <v>70</v>
      </c>
      <c r="D57" t="s">
        <v>523</v>
      </c>
      <c r="F57">
        <v>4</v>
      </c>
      <c r="G57">
        <v>12</v>
      </c>
      <c r="H57" s="13">
        <f>Table1[[#This Row],[Ratings]]*Table1[[#This Row],[Avg Rating]]</f>
        <v>48</v>
      </c>
    </row>
    <row r="58" spans="1:21">
      <c r="A58" t="s">
        <v>70</v>
      </c>
      <c r="D58" t="s">
        <v>525</v>
      </c>
      <c r="G58">
        <v>0</v>
      </c>
      <c r="H58" s="13">
        <f>Table1[[#This Row],[Ratings]]*Table1[[#This Row],[Avg Rating]]</f>
        <v>0</v>
      </c>
    </row>
    <row r="59" spans="1:21">
      <c r="A59" t="s">
        <v>70</v>
      </c>
      <c r="D59" t="s">
        <v>526</v>
      </c>
      <c r="F59">
        <v>5</v>
      </c>
      <c r="G59">
        <v>5</v>
      </c>
      <c r="H59" s="13">
        <f>Table1[[#This Row],[Ratings]]*Table1[[#This Row],[Avg Rating]]</f>
        <v>25</v>
      </c>
    </row>
    <row r="60" spans="1:21">
      <c r="A60" t="s">
        <v>70</v>
      </c>
      <c r="D60" t="s">
        <v>70</v>
      </c>
      <c r="F60">
        <v>5</v>
      </c>
      <c r="G60">
        <v>21</v>
      </c>
      <c r="H60" s="13">
        <f>Table1[[#This Row],[Ratings]]*Table1[[#This Row],[Avg Rating]]</f>
        <v>105</v>
      </c>
    </row>
    <row r="61" spans="1:21">
      <c r="A61" t="s">
        <v>70</v>
      </c>
      <c r="D61" t="s">
        <v>524</v>
      </c>
      <c r="F61">
        <v>4.5</v>
      </c>
      <c r="G61">
        <v>3</v>
      </c>
      <c r="H61" s="13">
        <f>Table1[[#This Row],[Ratings]]*Table1[[#This Row],[Avg Rating]]</f>
        <v>13.5</v>
      </c>
    </row>
    <row r="62" spans="1:21">
      <c r="A62" t="s">
        <v>72</v>
      </c>
      <c r="B62" t="s">
        <v>73</v>
      </c>
      <c r="C62">
        <v>246</v>
      </c>
      <c r="D62" t="s">
        <v>527</v>
      </c>
      <c r="F62">
        <v>4</v>
      </c>
      <c r="G62">
        <v>1</v>
      </c>
      <c r="H62" s="13">
        <f>Table1[[#This Row],[Ratings]]*Table1[[#This Row],[Avg Rating]]</f>
        <v>4</v>
      </c>
    </row>
    <row r="63" spans="1:21">
      <c r="A63" t="s">
        <v>72</v>
      </c>
      <c r="D63" t="s">
        <v>528</v>
      </c>
      <c r="F63">
        <v>5</v>
      </c>
      <c r="G63">
        <v>27</v>
      </c>
      <c r="H63" s="13">
        <f>Table1[[#This Row],[Ratings]]*Table1[[#This Row],[Avg Rating]]</f>
        <v>135</v>
      </c>
      <c r="J63">
        <v>52</v>
      </c>
      <c r="K63">
        <v>764</v>
      </c>
      <c r="L63">
        <v>55</v>
      </c>
      <c r="M63" s="18">
        <v>3380</v>
      </c>
      <c r="N63">
        <v>15</v>
      </c>
      <c r="O63" s="18">
        <v>7996</v>
      </c>
      <c r="P63">
        <v>62</v>
      </c>
      <c r="Q63" t="s">
        <v>748</v>
      </c>
      <c r="R63" s="19">
        <v>7.2999999999999995E-2</v>
      </c>
      <c r="S63" s="19">
        <v>0.28499999999999998</v>
      </c>
      <c r="T63" s="19" t="s">
        <v>726</v>
      </c>
      <c r="U63" s="19">
        <v>6.9000000000000006E-2</v>
      </c>
    </row>
    <row r="64" spans="1:21">
      <c r="A64" t="s">
        <v>72</v>
      </c>
      <c r="D64" t="s">
        <v>529</v>
      </c>
      <c r="F64">
        <v>5</v>
      </c>
      <c r="G64">
        <v>187</v>
      </c>
      <c r="H64">
        <f>Table1[[#This Row],[Ratings]]*Table1[[#This Row],[Avg Rating]]</f>
        <v>935</v>
      </c>
    </row>
    <row r="65" spans="1:21">
      <c r="A65" t="s">
        <v>74</v>
      </c>
      <c r="B65" t="s">
        <v>75</v>
      </c>
      <c r="C65">
        <v>38</v>
      </c>
      <c r="H65">
        <f>Table1[[#This Row],[Ratings]]*Table1[[#This Row],[Avg Rating]]</f>
        <v>0</v>
      </c>
      <c r="J65">
        <v>56</v>
      </c>
      <c r="K65">
        <v>891</v>
      </c>
      <c r="L65">
        <v>73</v>
      </c>
      <c r="M65" s="18">
        <v>18657</v>
      </c>
      <c r="N65" s="18">
        <v>8304</v>
      </c>
      <c r="O65" s="18">
        <v>104613</v>
      </c>
      <c r="P65">
        <v>71</v>
      </c>
      <c r="Q65" t="s">
        <v>749</v>
      </c>
      <c r="R65" s="19">
        <v>5.5E-2</v>
      </c>
      <c r="S65" s="20">
        <v>0.34</v>
      </c>
      <c r="T65" s="20">
        <v>0.05</v>
      </c>
      <c r="U65" s="19">
        <v>9.6000000000000002E-2</v>
      </c>
    </row>
    <row r="66" spans="1:21">
      <c r="A66" t="s">
        <v>76</v>
      </c>
      <c r="B66" t="s">
        <v>78</v>
      </c>
      <c r="C66">
        <v>3</v>
      </c>
      <c r="H66" s="13">
        <f>Table1[[#This Row],[Ratings]]*Table1[[#This Row],[Avg Rating]]</f>
        <v>0</v>
      </c>
    </row>
    <row r="67" spans="1:21">
      <c r="A67" t="s">
        <v>76</v>
      </c>
      <c r="B67" t="s">
        <v>77</v>
      </c>
      <c r="C67">
        <v>6</v>
      </c>
      <c r="H67" s="13">
        <f>Table1[[#This Row],[Ratings]]*Table1[[#This Row],[Avg Rating]]</f>
        <v>0</v>
      </c>
      <c r="J67">
        <v>44</v>
      </c>
      <c r="K67">
        <v>774</v>
      </c>
      <c r="L67">
        <v>49</v>
      </c>
      <c r="M67" s="18">
        <v>2050</v>
      </c>
      <c r="N67" s="18">
        <v>1219</v>
      </c>
      <c r="O67" s="18">
        <v>30815</v>
      </c>
      <c r="P67">
        <v>53</v>
      </c>
      <c r="Q67" t="s">
        <v>750</v>
      </c>
      <c r="R67" s="19">
        <v>0.115</v>
      </c>
      <c r="S67" s="19">
        <v>0.16900000000000001</v>
      </c>
      <c r="T67" s="19" t="s">
        <v>726</v>
      </c>
      <c r="U67" s="19">
        <v>0.42099999999999999</v>
      </c>
    </row>
    <row r="68" spans="1:21">
      <c r="A68" t="s">
        <v>79</v>
      </c>
      <c r="B68" t="s">
        <v>81</v>
      </c>
      <c r="C68">
        <v>88</v>
      </c>
      <c r="D68" t="s">
        <v>530</v>
      </c>
      <c r="F68">
        <v>4</v>
      </c>
      <c r="G68">
        <v>1</v>
      </c>
      <c r="H68" s="13">
        <f>Table1[[#This Row],[Ratings]]*Table1[[#This Row],[Avg Rating]]</f>
        <v>4</v>
      </c>
    </row>
    <row r="69" spans="1:21">
      <c r="A69" t="s">
        <v>79</v>
      </c>
      <c r="B69" t="s">
        <v>80</v>
      </c>
      <c r="C69">
        <v>4041</v>
      </c>
      <c r="D69" t="s">
        <v>529</v>
      </c>
      <c r="F69">
        <v>5</v>
      </c>
      <c r="G69">
        <v>187</v>
      </c>
      <c r="H69" s="13">
        <f>Table1[[#This Row],[Ratings]]*Table1[[#This Row],[Avg Rating]]</f>
        <v>935</v>
      </c>
      <c r="J69">
        <v>46</v>
      </c>
      <c r="K69">
        <v>777</v>
      </c>
      <c r="L69">
        <v>53</v>
      </c>
      <c r="M69" s="18">
        <v>2894</v>
      </c>
      <c r="N69">
        <v>543</v>
      </c>
      <c r="O69" s="18">
        <v>20700</v>
      </c>
      <c r="P69">
        <v>60</v>
      </c>
      <c r="Q69" t="s">
        <v>751</v>
      </c>
      <c r="R69" s="19">
        <v>9.5000000000000001E-2</v>
      </c>
      <c r="S69" t="s">
        <v>726</v>
      </c>
      <c r="T69" s="19">
        <v>1.4999999999999999E-2</v>
      </c>
      <c r="U69" s="19">
        <v>1.7000000000000001E-2</v>
      </c>
    </row>
    <row r="70" spans="1:21">
      <c r="A70" t="s">
        <v>82</v>
      </c>
      <c r="B70" t="s">
        <v>83</v>
      </c>
      <c r="C70">
        <v>267</v>
      </c>
      <c r="D70" t="s">
        <v>531</v>
      </c>
      <c r="F70">
        <v>4.5</v>
      </c>
      <c r="G70">
        <v>42</v>
      </c>
      <c r="H70" s="13">
        <f>Table1[[#This Row],[Ratings]]*Table1[[#This Row],[Avg Rating]]</f>
        <v>189</v>
      </c>
    </row>
    <row r="71" spans="1:21">
      <c r="A71" t="s">
        <v>82</v>
      </c>
      <c r="D71" t="s">
        <v>536</v>
      </c>
      <c r="F71">
        <v>5</v>
      </c>
      <c r="G71">
        <v>1</v>
      </c>
      <c r="H71" s="13">
        <f>Table1[[#This Row],[Ratings]]*Table1[[#This Row],[Avg Rating]]</f>
        <v>5</v>
      </c>
      <c r="J71">
        <v>50</v>
      </c>
      <c r="K71">
        <v>787</v>
      </c>
      <c r="L71">
        <v>69</v>
      </c>
      <c r="M71" s="18">
        <v>19863</v>
      </c>
      <c r="N71" s="18">
        <v>10907</v>
      </c>
      <c r="O71" s="18">
        <v>31202</v>
      </c>
      <c r="P71">
        <v>69</v>
      </c>
      <c r="Q71" t="s">
        <v>727</v>
      </c>
      <c r="R71" s="19">
        <v>9.6000000000000002E-2</v>
      </c>
      <c r="S71" s="20">
        <v>0.08</v>
      </c>
      <c r="T71" s="19">
        <v>7.4999999999999997E-2</v>
      </c>
      <c r="U71" s="19">
        <v>0.20899999999999999</v>
      </c>
    </row>
    <row r="72" spans="1:21">
      <c r="A72" t="s">
        <v>82</v>
      </c>
      <c r="D72" t="s">
        <v>532</v>
      </c>
      <c r="E72">
        <v>169</v>
      </c>
      <c r="G72">
        <v>0</v>
      </c>
      <c r="H72">
        <f>Table1[[#This Row],[Ratings]]*Table1[[#This Row],[Avg Rating]]</f>
        <v>0</v>
      </c>
    </row>
    <row r="73" spans="1:21">
      <c r="A73" t="s">
        <v>82</v>
      </c>
      <c r="D73" t="s">
        <v>533</v>
      </c>
      <c r="F73">
        <v>4.5</v>
      </c>
      <c r="G73">
        <v>9</v>
      </c>
      <c r="H73">
        <f>Table1[[#This Row],[Ratings]]*Table1[[#This Row],[Avg Rating]]</f>
        <v>40.5</v>
      </c>
    </row>
    <row r="74" spans="1:21">
      <c r="A74" t="s">
        <v>82</v>
      </c>
      <c r="D74" t="s">
        <v>534</v>
      </c>
      <c r="F74">
        <v>4.5</v>
      </c>
      <c r="G74">
        <v>7</v>
      </c>
      <c r="H74" s="13">
        <f>Table1[[#This Row],[Ratings]]*Table1[[#This Row],[Avg Rating]]</f>
        <v>31.5</v>
      </c>
    </row>
    <row r="75" spans="1:21">
      <c r="A75" t="s">
        <v>82</v>
      </c>
      <c r="D75" t="s">
        <v>535</v>
      </c>
      <c r="F75">
        <v>5</v>
      </c>
      <c r="G75">
        <v>20</v>
      </c>
      <c r="H75" s="13">
        <f>Table1[[#This Row],[Ratings]]*Table1[[#This Row],[Avg Rating]]</f>
        <v>100</v>
      </c>
    </row>
    <row r="76" spans="1:21">
      <c r="A76" t="s">
        <v>82</v>
      </c>
      <c r="D76" t="s">
        <v>537</v>
      </c>
      <c r="G76">
        <v>0</v>
      </c>
      <c r="H76" s="13">
        <f>Table1[[#This Row],[Ratings]]*Table1[[#This Row],[Avg Rating]]</f>
        <v>0</v>
      </c>
    </row>
    <row r="77" spans="1:21">
      <c r="A77" t="s">
        <v>82</v>
      </c>
      <c r="D77" t="s">
        <v>538</v>
      </c>
      <c r="G77">
        <v>0</v>
      </c>
      <c r="H77">
        <f>Table1[[#This Row],[Ratings]]*Table1[[#This Row],[Avg Rating]]</f>
        <v>0</v>
      </c>
    </row>
    <row r="78" spans="1:21">
      <c r="A78" t="s">
        <v>82</v>
      </c>
      <c r="D78" t="s">
        <v>539</v>
      </c>
      <c r="G78">
        <v>0</v>
      </c>
      <c r="H78">
        <f>Table1[[#This Row],[Ratings]]*Table1[[#This Row],[Avg Rating]]</f>
        <v>0</v>
      </c>
    </row>
    <row r="79" spans="1:21">
      <c r="A79" t="s">
        <v>82</v>
      </c>
      <c r="D79" t="s">
        <v>540</v>
      </c>
      <c r="G79">
        <v>0</v>
      </c>
      <c r="H79" s="13">
        <f>Table1[[#This Row],[Ratings]]*Table1[[#This Row],[Avg Rating]]</f>
        <v>0</v>
      </c>
    </row>
    <row r="80" spans="1:21">
      <c r="A80" t="s">
        <v>84</v>
      </c>
      <c r="B80" t="s">
        <v>85</v>
      </c>
      <c r="H80" s="13">
        <f>Table1[[#This Row],[Ratings]]*Table1[[#This Row],[Avg Rating]]</f>
        <v>0</v>
      </c>
      <c r="J80">
        <v>28</v>
      </c>
      <c r="K80">
        <v>668</v>
      </c>
      <c r="L80">
        <v>39</v>
      </c>
      <c r="M80" s="18">
        <v>1375</v>
      </c>
      <c r="N80" s="18">
        <v>1999</v>
      </c>
      <c r="O80" s="18">
        <v>2589</v>
      </c>
      <c r="P80">
        <v>63</v>
      </c>
      <c r="Q80" t="s">
        <v>752</v>
      </c>
      <c r="R80" s="19">
        <v>0.113</v>
      </c>
      <c r="S80" s="19">
        <v>0.23200000000000001</v>
      </c>
      <c r="T80" t="s">
        <v>726</v>
      </c>
      <c r="U80" s="19">
        <v>0.44900000000000001</v>
      </c>
    </row>
    <row r="81" spans="1:21">
      <c r="A81" t="s">
        <v>84</v>
      </c>
      <c r="B81" t="s">
        <v>86</v>
      </c>
      <c r="H81">
        <f>Table1[[#This Row],[Ratings]]*Table1[[#This Row],[Avg Rating]]</f>
        <v>0</v>
      </c>
    </row>
    <row r="82" spans="1:21">
      <c r="A82" t="s">
        <v>87</v>
      </c>
      <c r="B82" t="s">
        <v>89</v>
      </c>
      <c r="C82">
        <v>10</v>
      </c>
      <c r="D82" t="s">
        <v>542</v>
      </c>
      <c r="F82">
        <v>4.5</v>
      </c>
      <c r="G82">
        <v>9</v>
      </c>
      <c r="H82" s="13">
        <f>Table1[[#This Row],[Ratings]]*Table1[[#This Row],[Avg Rating]]</f>
        <v>40.5</v>
      </c>
    </row>
    <row r="83" spans="1:21">
      <c r="A83" t="s">
        <v>87</v>
      </c>
      <c r="B83" t="s">
        <v>88</v>
      </c>
      <c r="C83">
        <v>977</v>
      </c>
      <c r="D83" t="s">
        <v>541</v>
      </c>
      <c r="F83">
        <v>5</v>
      </c>
      <c r="G83">
        <v>80</v>
      </c>
      <c r="H83" s="13">
        <f>Table1[[#This Row],[Ratings]]*Table1[[#This Row],[Avg Rating]]</f>
        <v>400</v>
      </c>
      <c r="J83">
        <v>57</v>
      </c>
      <c r="K83">
        <v>792</v>
      </c>
      <c r="L83">
        <v>73</v>
      </c>
      <c r="M83" s="18">
        <v>35629</v>
      </c>
      <c r="N83">
        <v>303</v>
      </c>
      <c r="O83" s="18">
        <v>16152</v>
      </c>
      <c r="P83">
        <v>71</v>
      </c>
      <c r="Q83" t="s">
        <v>753</v>
      </c>
      <c r="R83" s="19">
        <v>4.1000000000000002E-2</v>
      </c>
      <c r="S83" s="19">
        <v>0.26800000000000002</v>
      </c>
      <c r="T83" s="19">
        <v>5.7000000000000002E-2</v>
      </c>
      <c r="U83" s="19">
        <v>0.13700000000000001</v>
      </c>
    </row>
    <row r="84" spans="1:21">
      <c r="A84" t="s">
        <v>90</v>
      </c>
      <c r="B84" t="s">
        <v>91</v>
      </c>
      <c r="C84">
        <v>1</v>
      </c>
      <c r="H84" s="13">
        <f>Table1[[#This Row],[Ratings]]*Table1[[#This Row],[Avg Rating]]</f>
        <v>0</v>
      </c>
    </row>
    <row r="85" spans="1:21">
      <c r="A85" t="s">
        <v>90</v>
      </c>
      <c r="B85" t="s">
        <v>92</v>
      </c>
      <c r="C85">
        <v>2</v>
      </c>
      <c r="D85" t="s">
        <v>543</v>
      </c>
      <c r="G85">
        <v>0</v>
      </c>
      <c r="H85" s="13">
        <f>Table1[[#This Row],[Ratings]]*Table1[[#This Row],[Avg Rating]]</f>
        <v>0</v>
      </c>
      <c r="J85">
        <v>55</v>
      </c>
      <c r="K85">
        <v>797</v>
      </c>
      <c r="L85">
        <v>77</v>
      </c>
      <c r="M85" s="18">
        <v>22678</v>
      </c>
      <c r="N85" s="18">
        <v>4939</v>
      </c>
      <c r="O85" s="18">
        <v>28371</v>
      </c>
      <c r="P85">
        <v>77</v>
      </c>
      <c r="Q85" t="s">
        <v>754</v>
      </c>
      <c r="R85" s="19">
        <v>5.7000000000000002E-2</v>
      </c>
      <c r="S85" s="19">
        <v>0.13700000000000001</v>
      </c>
      <c r="T85" s="20">
        <v>0.02</v>
      </c>
      <c r="U85" s="19">
        <v>0.52400000000000002</v>
      </c>
    </row>
    <row r="86" spans="1:21">
      <c r="A86" t="s">
        <v>93</v>
      </c>
      <c r="B86" t="s">
        <v>94</v>
      </c>
      <c r="C86">
        <v>8</v>
      </c>
      <c r="H86" s="13">
        <f>Table1[[#This Row],[Ratings]]*Table1[[#This Row],[Avg Rating]]</f>
        <v>0</v>
      </c>
      <c r="J86">
        <v>38</v>
      </c>
      <c r="K86">
        <v>680</v>
      </c>
      <c r="L86">
        <v>44</v>
      </c>
      <c r="M86">
        <v>960</v>
      </c>
      <c r="N86">
        <v>298</v>
      </c>
      <c r="O86" s="18">
        <v>2085</v>
      </c>
      <c r="P86" t="s">
        <v>726</v>
      </c>
      <c r="Q86" t="s">
        <v>755</v>
      </c>
      <c r="R86" t="s">
        <v>726</v>
      </c>
      <c r="S86" t="s">
        <v>726</v>
      </c>
      <c r="T86" t="s">
        <v>726</v>
      </c>
      <c r="U86" t="s">
        <v>726</v>
      </c>
    </row>
    <row r="87" spans="1:21">
      <c r="A87" t="s">
        <v>93</v>
      </c>
      <c r="B87" t="s">
        <v>95</v>
      </c>
      <c r="H87" s="13">
        <f>Table1[[#This Row],[Ratings]]*Table1[[#This Row],[Avg Rating]]</f>
        <v>0</v>
      </c>
    </row>
    <row r="88" spans="1:21">
      <c r="A88" t="s">
        <v>96</v>
      </c>
      <c r="B88" t="s">
        <v>97</v>
      </c>
      <c r="C88">
        <v>19</v>
      </c>
      <c r="D88" t="s">
        <v>98</v>
      </c>
      <c r="F88">
        <v>5</v>
      </c>
      <c r="G88">
        <v>616</v>
      </c>
      <c r="H88" s="13">
        <f>Table1[[#This Row],[Ratings]]*Table1[[#This Row],[Avg Rating]]</f>
        <v>3080</v>
      </c>
    </row>
    <row r="89" spans="1:21">
      <c r="A89" t="s">
        <v>96</v>
      </c>
      <c r="D89" t="s">
        <v>98</v>
      </c>
      <c r="E89">
        <v>265</v>
      </c>
      <c r="F89">
        <v>5</v>
      </c>
      <c r="G89">
        <v>616</v>
      </c>
      <c r="H89">
        <f>Table1[[#This Row],[Ratings]]*Table1[[#This Row],[Avg Rating]]</f>
        <v>3080</v>
      </c>
      <c r="J89">
        <v>10</v>
      </c>
      <c r="K89">
        <v>689</v>
      </c>
      <c r="L89">
        <v>38</v>
      </c>
      <c r="M89" s="18">
        <v>1575</v>
      </c>
      <c r="N89" s="18">
        <v>1199</v>
      </c>
      <c r="O89">
        <v>941</v>
      </c>
      <c r="P89" t="s">
        <v>726</v>
      </c>
      <c r="Q89" t="s">
        <v>899</v>
      </c>
      <c r="R89" t="s">
        <v>726</v>
      </c>
      <c r="S89" t="s">
        <v>726</v>
      </c>
      <c r="T89" t="s">
        <v>726</v>
      </c>
      <c r="U89" t="s">
        <v>726</v>
      </c>
    </row>
    <row r="90" spans="1:21">
      <c r="A90" t="s">
        <v>100</v>
      </c>
      <c r="B90" t="s">
        <v>101</v>
      </c>
      <c r="C90">
        <v>42</v>
      </c>
      <c r="H90" s="13">
        <f>Table1[[#This Row],[Ratings]]*Table1[[#This Row],[Avg Rating]]</f>
        <v>0</v>
      </c>
      <c r="J90">
        <v>50</v>
      </c>
      <c r="K90">
        <v>741</v>
      </c>
      <c r="L90">
        <v>46</v>
      </c>
      <c r="M90" s="18">
        <v>1535</v>
      </c>
      <c r="N90">
        <v>411</v>
      </c>
      <c r="O90" s="18">
        <v>28392</v>
      </c>
      <c r="P90" t="s">
        <v>726</v>
      </c>
      <c r="Q90" t="s">
        <v>756</v>
      </c>
      <c r="R90" t="s">
        <v>726</v>
      </c>
      <c r="S90" t="s">
        <v>726</v>
      </c>
      <c r="T90" t="s">
        <v>726</v>
      </c>
      <c r="U90" t="s">
        <v>726</v>
      </c>
    </row>
    <row r="91" spans="1:21">
      <c r="A91" t="s">
        <v>102</v>
      </c>
      <c r="B91" t="s">
        <v>103</v>
      </c>
      <c r="C91">
        <v>94</v>
      </c>
      <c r="D91" t="s">
        <v>544</v>
      </c>
      <c r="F91">
        <v>5</v>
      </c>
      <c r="G91">
        <v>1</v>
      </c>
      <c r="H91">
        <f>Table1[[#This Row],[Ratings]]*Table1[[#This Row],[Avg Rating]]</f>
        <v>5</v>
      </c>
    </row>
    <row r="92" spans="1:21">
      <c r="A92" t="s">
        <v>102</v>
      </c>
      <c r="D92" t="s">
        <v>545</v>
      </c>
      <c r="F92">
        <v>4</v>
      </c>
      <c r="G92">
        <v>12</v>
      </c>
      <c r="H92" s="13">
        <f>Table1[[#This Row],[Ratings]]*Table1[[#This Row],[Avg Rating]]</f>
        <v>48</v>
      </c>
      <c r="J92">
        <v>44</v>
      </c>
      <c r="K92">
        <v>724</v>
      </c>
      <c r="L92">
        <v>51</v>
      </c>
      <c r="M92" s="18">
        <v>2731</v>
      </c>
      <c r="N92">
        <v>450</v>
      </c>
      <c r="O92" s="18">
        <v>5037</v>
      </c>
      <c r="P92">
        <v>55</v>
      </c>
      <c r="Q92" t="s">
        <v>757</v>
      </c>
      <c r="R92" s="19">
        <v>5.7000000000000002E-2</v>
      </c>
      <c r="S92" t="s">
        <v>726</v>
      </c>
      <c r="T92" s="19">
        <v>4.5999999999999999E-2</v>
      </c>
      <c r="U92" s="19">
        <v>8.1000000000000003E-2</v>
      </c>
    </row>
    <row r="93" spans="1:21">
      <c r="A93" t="s">
        <v>104</v>
      </c>
      <c r="B93" t="s">
        <v>105</v>
      </c>
      <c r="C93">
        <v>1</v>
      </c>
      <c r="H93" s="13">
        <f>Table1[[#This Row],[Ratings]]*Table1[[#This Row],[Avg Rating]]</f>
        <v>0</v>
      </c>
      <c r="J93">
        <v>1</v>
      </c>
      <c r="K93">
        <v>411</v>
      </c>
      <c r="L93">
        <v>17</v>
      </c>
      <c r="M93" s="18">
        <v>40</v>
      </c>
      <c r="N93">
        <v>47</v>
      </c>
      <c r="O93" s="18">
        <v>44</v>
      </c>
      <c r="P93" t="s">
        <v>726</v>
      </c>
      <c r="Q93" t="s">
        <v>758</v>
      </c>
      <c r="R93" s="19" t="s">
        <v>726</v>
      </c>
      <c r="S93" t="s">
        <v>726</v>
      </c>
      <c r="T93" s="19" t="s">
        <v>726</v>
      </c>
      <c r="U93" s="19" t="s">
        <v>726</v>
      </c>
    </row>
    <row r="94" spans="1:21">
      <c r="A94" t="s">
        <v>106</v>
      </c>
      <c r="B94" t="s">
        <v>108</v>
      </c>
      <c r="C94">
        <v>60</v>
      </c>
      <c r="H94" s="13">
        <f>Table1[[#This Row],[Ratings]]*Table1[[#This Row],[Avg Rating]]</f>
        <v>0</v>
      </c>
      <c r="J94">
        <v>8</v>
      </c>
      <c r="K94">
        <v>550</v>
      </c>
      <c r="L94">
        <v>22</v>
      </c>
      <c r="M94">
        <v>395</v>
      </c>
      <c r="N94">
        <v>663</v>
      </c>
      <c r="O94">
        <v>967</v>
      </c>
      <c r="P94" t="s">
        <v>726</v>
      </c>
      <c r="Q94" t="s">
        <v>759</v>
      </c>
      <c r="R94" t="s">
        <v>726</v>
      </c>
      <c r="S94" t="s">
        <v>726</v>
      </c>
      <c r="T94" t="s">
        <v>726</v>
      </c>
      <c r="U94" t="s">
        <v>726</v>
      </c>
    </row>
    <row r="95" spans="1:21">
      <c r="A95" t="s">
        <v>106</v>
      </c>
      <c r="B95" t="s">
        <v>109</v>
      </c>
      <c r="H95" s="13">
        <f>Table1[[#This Row],[Ratings]]*Table1[[#This Row],[Avg Rating]]</f>
        <v>0</v>
      </c>
    </row>
    <row r="96" spans="1:21">
      <c r="A96" t="s">
        <v>106</v>
      </c>
      <c r="B96" t="s">
        <v>107</v>
      </c>
      <c r="H96" s="13">
        <f>Table1[[#This Row],[Ratings]]*Table1[[#This Row],[Avg Rating]]</f>
        <v>0</v>
      </c>
    </row>
    <row r="97" spans="1:21">
      <c r="A97" t="s">
        <v>110</v>
      </c>
      <c r="B97" t="s">
        <v>111</v>
      </c>
      <c r="C97">
        <v>376</v>
      </c>
      <c r="D97" t="s">
        <v>572</v>
      </c>
      <c r="E97">
        <v>29</v>
      </c>
      <c r="F97">
        <v>4.5</v>
      </c>
      <c r="G97">
        <v>191</v>
      </c>
      <c r="H97">
        <f>Table1[[#This Row],[Ratings]]*Table1[[#This Row],[Avg Rating]]</f>
        <v>859.5</v>
      </c>
    </row>
    <row r="98" spans="1:21">
      <c r="A98" t="s">
        <v>110</v>
      </c>
      <c r="D98" t="s">
        <v>593</v>
      </c>
      <c r="F98">
        <v>5</v>
      </c>
      <c r="G98">
        <v>4</v>
      </c>
      <c r="H98" s="13">
        <f>Table1[[#This Row],[Ratings]]*Table1[[#This Row],[Avg Rating]]</f>
        <v>20</v>
      </c>
      <c r="J98" s="26">
        <v>52</v>
      </c>
      <c r="K98" s="26">
        <v>787</v>
      </c>
      <c r="L98" s="26">
        <v>66</v>
      </c>
      <c r="M98" s="27">
        <v>11018</v>
      </c>
      <c r="N98" s="26">
        <v>78</v>
      </c>
      <c r="O98" s="27">
        <v>20071</v>
      </c>
      <c r="P98" s="26">
        <v>74</v>
      </c>
      <c r="Q98" s="26" t="s">
        <v>907</v>
      </c>
      <c r="R98" s="28">
        <v>5.3999999999999999E-2</v>
      </c>
      <c r="S98" s="28">
        <v>0.127</v>
      </c>
      <c r="T98" s="28">
        <v>3.7999999999999999E-2</v>
      </c>
      <c r="U98" s="28">
        <v>0.46600000000000003</v>
      </c>
    </row>
    <row r="99" spans="1:21">
      <c r="A99" t="s">
        <v>110</v>
      </c>
      <c r="D99" t="s">
        <v>573</v>
      </c>
      <c r="E99">
        <v>233</v>
      </c>
      <c r="F99">
        <v>3.5</v>
      </c>
      <c r="G99">
        <v>26</v>
      </c>
      <c r="H99" s="13">
        <f>Table1[[#This Row],[Ratings]]*Table1[[#This Row],[Avg Rating]]</f>
        <v>91</v>
      </c>
    </row>
    <row r="100" spans="1:21">
      <c r="A100" t="s">
        <v>110</v>
      </c>
      <c r="D100" t="s">
        <v>574</v>
      </c>
      <c r="E100">
        <v>275</v>
      </c>
      <c r="F100">
        <v>3</v>
      </c>
      <c r="G100">
        <v>37</v>
      </c>
      <c r="H100" s="13">
        <f>Table1[[#This Row],[Ratings]]*Table1[[#This Row],[Avg Rating]]</f>
        <v>111</v>
      </c>
    </row>
    <row r="101" spans="1:21">
      <c r="A101" t="s">
        <v>110</v>
      </c>
      <c r="D101" t="s">
        <v>575</v>
      </c>
      <c r="E101">
        <v>212</v>
      </c>
      <c r="F101">
        <v>4.5</v>
      </c>
      <c r="G101">
        <v>142</v>
      </c>
      <c r="H101">
        <f>Table1[[#This Row],[Ratings]]*Table1[[#This Row],[Avg Rating]]</f>
        <v>639</v>
      </c>
    </row>
    <row r="102" spans="1:21">
      <c r="A102" t="s">
        <v>110</v>
      </c>
      <c r="D102" t="s">
        <v>576</v>
      </c>
      <c r="F102">
        <v>4</v>
      </c>
      <c r="G102">
        <v>35</v>
      </c>
      <c r="H102" s="13">
        <f>Table1[[#This Row],[Ratings]]*Table1[[#This Row],[Avg Rating]]</f>
        <v>140</v>
      </c>
    </row>
    <row r="103" spans="1:21">
      <c r="A103" t="s">
        <v>110</v>
      </c>
      <c r="D103" t="s">
        <v>577</v>
      </c>
      <c r="F103">
        <v>3.5</v>
      </c>
      <c r="G103">
        <v>51</v>
      </c>
      <c r="H103" s="13">
        <f>Table1[[#This Row],[Ratings]]*Table1[[#This Row],[Avg Rating]]</f>
        <v>178.5</v>
      </c>
    </row>
    <row r="104" spans="1:21">
      <c r="A104" t="s">
        <v>110</v>
      </c>
      <c r="D104" t="s">
        <v>578</v>
      </c>
      <c r="F104">
        <v>4</v>
      </c>
      <c r="G104">
        <v>195</v>
      </c>
      <c r="H104">
        <f>Table1[[#This Row],[Ratings]]*Table1[[#This Row],[Avg Rating]]</f>
        <v>780</v>
      </c>
    </row>
    <row r="105" spans="1:21">
      <c r="A105" t="s">
        <v>110</v>
      </c>
      <c r="D105" t="s">
        <v>579</v>
      </c>
      <c r="F105">
        <v>4.5</v>
      </c>
      <c r="G105">
        <v>54</v>
      </c>
      <c r="H105" s="13">
        <f>Table1[[#This Row],[Ratings]]*Table1[[#This Row],[Avg Rating]]</f>
        <v>243</v>
      </c>
    </row>
    <row r="106" spans="1:21">
      <c r="A106" t="s">
        <v>110</v>
      </c>
      <c r="D106" t="s">
        <v>580</v>
      </c>
      <c r="F106">
        <v>4.5</v>
      </c>
      <c r="G106">
        <v>13</v>
      </c>
      <c r="H106" s="13">
        <f>Table1[[#This Row],[Ratings]]*Table1[[#This Row],[Avg Rating]]</f>
        <v>58.5</v>
      </c>
    </row>
    <row r="107" spans="1:21">
      <c r="A107" t="s">
        <v>110</v>
      </c>
      <c r="D107" t="s">
        <v>581</v>
      </c>
      <c r="F107">
        <v>4.5</v>
      </c>
      <c r="G107">
        <v>8</v>
      </c>
      <c r="H107" s="13">
        <f>Table1[[#This Row],[Ratings]]*Table1[[#This Row],[Avg Rating]]</f>
        <v>36</v>
      </c>
    </row>
    <row r="108" spans="1:21">
      <c r="A108" t="s">
        <v>110</v>
      </c>
      <c r="D108" t="s">
        <v>582</v>
      </c>
      <c r="F108">
        <v>4</v>
      </c>
      <c r="G108">
        <v>5</v>
      </c>
      <c r="H108" s="13">
        <f>Table1[[#This Row],[Ratings]]*Table1[[#This Row],[Avg Rating]]</f>
        <v>20</v>
      </c>
    </row>
    <row r="109" spans="1:21">
      <c r="A109" t="s">
        <v>110</v>
      </c>
      <c r="D109" t="s">
        <v>583</v>
      </c>
      <c r="F109">
        <v>4</v>
      </c>
      <c r="G109">
        <v>12</v>
      </c>
      <c r="H109">
        <f>Table1[[#This Row],[Ratings]]*Table1[[#This Row],[Avg Rating]]</f>
        <v>48</v>
      </c>
    </row>
    <row r="110" spans="1:21">
      <c r="A110" t="s">
        <v>110</v>
      </c>
      <c r="D110" t="s">
        <v>584</v>
      </c>
      <c r="F110">
        <v>3.5</v>
      </c>
      <c r="G110">
        <v>7</v>
      </c>
      <c r="H110" s="13">
        <f>Table1[[#This Row],[Ratings]]*Table1[[#This Row],[Avg Rating]]</f>
        <v>24.5</v>
      </c>
    </row>
    <row r="111" spans="1:21">
      <c r="A111" t="s">
        <v>110</v>
      </c>
      <c r="D111" t="s">
        <v>592</v>
      </c>
      <c r="F111">
        <v>5</v>
      </c>
      <c r="G111">
        <v>1</v>
      </c>
      <c r="H111" s="13">
        <f>Table1[[#This Row],[Ratings]]*Table1[[#This Row],[Avg Rating]]</f>
        <v>5</v>
      </c>
    </row>
    <row r="112" spans="1:21">
      <c r="A112" t="s">
        <v>110</v>
      </c>
      <c r="D112" t="s">
        <v>586</v>
      </c>
      <c r="G112">
        <v>0</v>
      </c>
      <c r="H112" s="13">
        <f>Table1[[#This Row],[Ratings]]*Table1[[#This Row],[Avg Rating]]</f>
        <v>0</v>
      </c>
    </row>
    <row r="113" spans="1:21">
      <c r="A113" t="s">
        <v>110</v>
      </c>
      <c r="D113" t="s">
        <v>587</v>
      </c>
      <c r="F113">
        <v>5</v>
      </c>
      <c r="G113">
        <v>14</v>
      </c>
      <c r="H113" s="13">
        <f>Table1[[#This Row],[Ratings]]*Table1[[#This Row],[Avg Rating]]</f>
        <v>70</v>
      </c>
    </row>
    <row r="114" spans="1:21">
      <c r="A114" t="s">
        <v>110</v>
      </c>
      <c r="D114" t="s">
        <v>588</v>
      </c>
      <c r="F114">
        <v>4</v>
      </c>
      <c r="G114">
        <v>19</v>
      </c>
      <c r="H114" s="13">
        <f>Table1[[#This Row],[Ratings]]*Table1[[#This Row],[Avg Rating]]</f>
        <v>76</v>
      </c>
    </row>
    <row r="115" spans="1:21">
      <c r="A115" t="s">
        <v>110</v>
      </c>
      <c r="D115" t="s">
        <v>589</v>
      </c>
      <c r="F115">
        <v>4</v>
      </c>
      <c r="G115">
        <v>15</v>
      </c>
      <c r="H115" s="13">
        <f>Table1[[#This Row],[Ratings]]*Table1[[#This Row],[Avg Rating]]</f>
        <v>60</v>
      </c>
    </row>
    <row r="116" spans="1:21">
      <c r="A116" t="s">
        <v>110</v>
      </c>
      <c r="D116" t="s">
        <v>590</v>
      </c>
      <c r="F116">
        <v>5</v>
      </c>
      <c r="G116">
        <v>6</v>
      </c>
      <c r="H116" s="13">
        <f>Table1[[#This Row],[Ratings]]*Table1[[#This Row],[Avg Rating]]</f>
        <v>30</v>
      </c>
    </row>
    <row r="117" spans="1:21">
      <c r="A117" t="s">
        <v>110</v>
      </c>
      <c r="D117" t="s">
        <v>591</v>
      </c>
      <c r="F117">
        <v>3.5</v>
      </c>
      <c r="G117">
        <v>9</v>
      </c>
      <c r="H117" s="13">
        <f>Table1[[#This Row],[Ratings]]*Table1[[#This Row],[Avg Rating]]</f>
        <v>31.5</v>
      </c>
    </row>
    <row r="118" spans="1:21">
      <c r="A118" t="s">
        <v>110</v>
      </c>
      <c r="D118" t="s">
        <v>594</v>
      </c>
      <c r="F118">
        <v>4</v>
      </c>
      <c r="G118">
        <v>1</v>
      </c>
      <c r="H118" s="13">
        <f>Table1[[#This Row],[Ratings]]*Table1[[#This Row],[Avg Rating]]</f>
        <v>4</v>
      </c>
    </row>
    <row r="119" spans="1:21">
      <c r="A119" t="s">
        <v>110</v>
      </c>
      <c r="D119" t="s">
        <v>585</v>
      </c>
      <c r="F119">
        <v>2.5</v>
      </c>
      <c r="G119">
        <v>4</v>
      </c>
      <c r="H119" s="13">
        <f>Table1[[#This Row],[Ratings]]*Table1[[#This Row],[Avg Rating]]</f>
        <v>10</v>
      </c>
    </row>
    <row r="120" spans="1:21">
      <c r="A120" t="s">
        <v>110</v>
      </c>
      <c r="D120" t="s">
        <v>596</v>
      </c>
      <c r="G120">
        <v>0</v>
      </c>
      <c r="H120">
        <f>Table1[[#This Row],[Ratings]]*Table1[[#This Row],[Avg Rating]]</f>
        <v>0</v>
      </c>
    </row>
    <row r="121" spans="1:21">
      <c r="A121" t="s">
        <v>110</v>
      </c>
      <c r="D121" t="s">
        <v>597</v>
      </c>
      <c r="F121">
        <v>5</v>
      </c>
      <c r="G121">
        <v>27</v>
      </c>
      <c r="H121" s="13">
        <f>Table1[[#This Row],[Ratings]]*Table1[[#This Row],[Avg Rating]]</f>
        <v>135</v>
      </c>
    </row>
    <row r="122" spans="1:21">
      <c r="A122" t="s">
        <v>110</v>
      </c>
      <c r="D122" t="s">
        <v>598</v>
      </c>
      <c r="G122">
        <v>0</v>
      </c>
      <c r="H122">
        <f>Table1[[#This Row],[Ratings]]*Table1[[#This Row],[Avg Rating]]</f>
        <v>0</v>
      </c>
    </row>
    <row r="123" spans="1:21">
      <c r="A123" t="s">
        <v>110</v>
      </c>
      <c r="D123" t="s">
        <v>595</v>
      </c>
      <c r="F123">
        <v>5</v>
      </c>
      <c r="G123">
        <v>1</v>
      </c>
      <c r="H123" s="13">
        <f>Table1[[#This Row],[Ratings]]*Table1[[#This Row],[Avg Rating]]</f>
        <v>5</v>
      </c>
    </row>
    <row r="124" spans="1:21">
      <c r="A124" t="s">
        <v>112</v>
      </c>
      <c r="B124" t="s">
        <v>114</v>
      </c>
      <c r="C124">
        <v>1</v>
      </c>
      <c r="H124" s="13">
        <f>Table1[[#This Row],[Ratings]]*Table1[[#This Row],[Avg Rating]]</f>
        <v>0</v>
      </c>
    </row>
    <row r="125" spans="1:21">
      <c r="A125" t="s">
        <v>112</v>
      </c>
      <c r="B125" t="s">
        <v>113</v>
      </c>
      <c r="C125">
        <v>4</v>
      </c>
      <c r="H125" s="13">
        <f>Table1[[#This Row],[Ratings]]*Table1[[#This Row],[Avg Rating]]</f>
        <v>0</v>
      </c>
      <c r="J125">
        <v>52</v>
      </c>
      <c r="K125">
        <v>771</v>
      </c>
      <c r="L125">
        <v>63</v>
      </c>
      <c r="M125" s="18">
        <v>3442</v>
      </c>
      <c r="N125">
        <v>468</v>
      </c>
      <c r="O125" s="18">
        <v>37392</v>
      </c>
      <c r="P125">
        <v>70</v>
      </c>
      <c r="Q125" t="s">
        <v>760</v>
      </c>
      <c r="R125" s="19">
        <v>4.0000000000000001E-3</v>
      </c>
      <c r="S125" s="19">
        <v>0.27900000000000003</v>
      </c>
      <c r="T125" s="19">
        <v>0.11799999999999999</v>
      </c>
      <c r="U125" s="19">
        <v>0.154</v>
      </c>
    </row>
    <row r="126" spans="1:21">
      <c r="A126" t="s">
        <v>115</v>
      </c>
      <c r="B126" t="s">
        <v>117</v>
      </c>
      <c r="C126">
        <v>2</v>
      </c>
      <c r="H126" s="13">
        <f>Table1[[#This Row],[Ratings]]*Table1[[#This Row],[Avg Rating]]</f>
        <v>0</v>
      </c>
      <c r="J126">
        <v>26</v>
      </c>
      <c r="K126">
        <v>552</v>
      </c>
      <c r="L126">
        <v>27</v>
      </c>
      <c r="M126" s="18">
        <v>185</v>
      </c>
      <c r="N126">
        <v>186</v>
      </c>
      <c r="O126" s="18">
        <v>796</v>
      </c>
      <c r="P126" t="s">
        <v>726</v>
      </c>
      <c r="Q126" t="s">
        <v>761</v>
      </c>
      <c r="R126" s="19" t="s">
        <v>726</v>
      </c>
      <c r="S126" s="19" t="s">
        <v>726</v>
      </c>
      <c r="T126" s="19" t="s">
        <v>726</v>
      </c>
      <c r="U126" s="19" t="s">
        <v>726</v>
      </c>
    </row>
    <row r="127" spans="1:21">
      <c r="A127" t="s">
        <v>115</v>
      </c>
      <c r="B127" t="s">
        <v>116</v>
      </c>
      <c r="H127" s="13">
        <f>Table1[[#This Row],[Ratings]]*Table1[[#This Row],[Avg Rating]]</f>
        <v>0</v>
      </c>
    </row>
    <row r="128" spans="1:21">
      <c r="A128" t="s">
        <v>118</v>
      </c>
      <c r="B128" t="s">
        <v>120</v>
      </c>
      <c r="C128">
        <v>1</v>
      </c>
      <c r="H128">
        <f>Table1[[#This Row],[Ratings]]*Table1[[#This Row],[Avg Rating]]</f>
        <v>0</v>
      </c>
    </row>
    <row r="129" spans="1:21">
      <c r="A129" t="s">
        <v>118</v>
      </c>
      <c r="B129" t="s">
        <v>119</v>
      </c>
      <c r="C129">
        <v>367</v>
      </c>
      <c r="H129">
        <f>Table1[[#This Row],[Ratings]]*Table1[[#This Row],[Avg Rating]]</f>
        <v>0</v>
      </c>
      <c r="J129">
        <v>56</v>
      </c>
      <c r="K129">
        <v>863</v>
      </c>
      <c r="L129">
        <v>66</v>
      </c>
      <c r="M129" s="18">
        <v>11309</v>
      </c>
      <c r="N129">
        <v>922</v>
      </c>
      <c r="O129" s="18">
        <v>40033</v>
      </c>
      <c r="P129">
        <v>65</v>
      </c>
      <c r="Q129" t="s">
        <v>762</v>
      </c>
      <c r="R129" s="19">
        <v>2.3E-2</v>
      </c>
      <c r="S129" s="19">
        <v>0.23699999999999999</v>
      </c>
      <c r="T129" s="19" t="s">
        <v>726</v>
      </c>
      <c r="U129" s="19">
        <v>0.35199999999999998</v>
      </c>
    </row>
    <row r="130" spans="1:21">
      <c r="A130" t="s">
        <v>121</v>
      </c>
      <c r="B130" t="s">
        <v>122</v>
      </c>
      <c r="C130">
        <v>137</v>
      </c>
      <c r="D130" t="s">
        <v>599</v>
      </c>
      <c r="F130">
        <v>5</v>
      </c>
      <c r="G130">
        <v>24</v>
      </c>
      <c r="H130" s="13">
        <f>Table1[[#This Row],[Ratings]]*Table1[[#This Row],[Avg Rating]]</f>
        <v>120</v>
      </c>
      <c r="J130">
        <v>47</v>
      </c>
      <c r="K130">
        <v>743</v>
      </c>
      <c r="L130">
        <v>52</v>
      </c>
      <c r="M130" s="18">
        <v>2155</v>
      </c>
      <c r="N130" s="18">
        <v>1263</v>
      </c>
      <c r="O130" s="18">
        <v>3406</v>
      </c>
      <c r="P130">
        <v>65</v>
      </c>
      <c r="Q130" t="s">
        <v>763</v>
      </c>
      <c r="R130" s="19">
        <v>0.21199999999999999</v>
      </c>
      <c r="S130" s="19">
        <v>0.14099999999999999</v>
      </c>
      <c r="T130" s="19">
        <v>0.184</v>
      </c>
      <c r="U130" s="19">
        <v>0.14099999999999999</v>
      </c>
    </row>
    <row r="131" spans="1:21">
      <c r="A131" t="s">
        <v>123</v>
      </c>
      <c r="B131" t="s">
        <v>124</v>
      </c>
      <c r="H131" s="13">
        <f>Table1[[#This Row],[Ratings]]*Table1[[#This Row],[Avg Rating]]</f>
        <v>0</v>
      </c>
      <c r="J131">
        <v>13</v>
      </c>
      <c r="K131">
        <v>691</v>
      </c>
      <c r="L131">
        <v>34</v>
      </c>
      <c r="M131" s="18">
        <v>11675</v>
      </c>
      <c r="N131" s="18">
        <v>1979</v>
      </c>
      <c r="O131" s="18">
        <v>2211</v>
      </c>
      <c r="P131" s="18">
        <v>61</v>
      </c>
      <c r="Q131" t="s">
        <v>764</v>
      </c>
      <c r="R131" s="19">
        <v>0.108</v>
      </c>
      <c r="S131" s="19" t="s">
        <v>726</v>
      </c>
      <c r="T131" s="19" t="s">
        <v>726</v>
      </c>
      <c r="U131" s="19">
        <v>0.76500000000000001</v>
      </c>
    </row>
    <row r="132" spans="1:21">
      <c r="A132" t="s">
        <v>123</v>
      </c>
      <c r="B132" t="s">
        <v>125</v>
      </c>
      <c r="H132" s="13">
        <f>Table1[[#This Row],[Ratings]]*Table1[[#This Row],[Avg Rating]]</f>
        <v>0</v>
      </c>
    </row>
    <row r="133" spans="1:21">
      <c r="A133" t="s">
        <v>126</v>
      </c>
      <c r="B133" t="s">
        <v>127</v>
      </c>
      <c r="C133">
        <v>365</v>
      </c>
      <c r="H133" s="13">
        <f>Table1[[#This Row],[Ratings]]*Table1[[#This Row],[Avg Rating]]</f>
        <v>0</v>
      </c>
      <c r="J133">
        <v>33</v>
      </c>
      <c r="K133">
        <v>739</v>
      </c>
      <c r="L133">
        <v>46</v>
      </c>
      <c r="M133" s="18">
        <v>2640</v>
      </c>
      <c r="N133">
        <v>778</v>
      </c>
      <c r="O133" s="18">
        <v>3659</v>
      </c>
      <c r="P133">
        <v>59</v>
      </c>
      <c r="Q133" t="s">
        <v>765</v>
      </c>
      <c r="R133" s="19">
        <v>0.121</v>
      </c>
      <c r="S133" s="19">
        <v>0.32800000000000001</v>
      </c>
      <c r="T133" s="19" t="s">
        <v>726</v>
      </c>
      <c r="U133" s="19">
        <v>0.19900000000000001</v>
      </c>
    </row>
    <row r="134" spans="1:21">
      <c r="A134" t="s">
        <v>128</v>
      </c>
      <c r="B134" t="s">
        <v>130</v>
      </c>
      <c r="C134">
        <v>6</v>
      </c>
      <c r="H134">
        <f>Table1[[#This Row],[Ratings]]*Table1[[#This Row],[Avg Rating]]</f>
        <v>0</v>
      </c>
    </row>
    <row r="135" spans="1:21">
      <c r="A135" t="s">
        <v>128</v>
      </c>
      <c r="B135" t="s">
        <v>129</v>
      </c>
      <c r="C135">
        <v>552</v>
      </c>
      <c r="D135" t="s">
        <v>600</v>
      </c>
      <c r="E135">
        <v>27</v>
      </c>
      <c r="F135">
        <v>4.5</v>
      </c>
      <c r="G135">
        <v>179</v>
      </c>
      <c r="H135">
        <f>Table1[[#This Row],[Ratings]]*Table1[[#This Row],[Avg Rating]]</f>
        <v>805.5</v>
      </c>
      <c r="J135">
        <v>52</v>
      </c>
      <c r="K135">
        <v>771</v>
      </c>
      <c r="L135">
        <v>59</v>
      </c>
      <c r="M135" s="18">
        <v>10060</v>
      </c>
      <c r="N135">
        <v>88</v>
      </c>
      <c r="O135" s="18">
        <v>3144</v>
      </c>
      <c r="P135" t="s">
        <v>726</v>
      </c>
      <c r="Q135" t="s">
        <v>766</v>
      </c>
      <c r="R135" t="s">
        <v>726</v>
      </c>
      <c r="S135" t="s">
        <v>726</v>
      </c>
      <c r="T135" s="19" t="s">
        <v>726</v>
      </c>
      <c r="U135" t="s">
        <v>726</v>
      </c>
    </row>
    <row r="136" spans="1:21">
      <c r="A136" t="s">
        <v>131</v>
      </c>
      <c r="B136" t="s">
        <v>133</v>
      </c>
      <c r="C136">
        <v>9</v>
      </c>
      <c r="D136" t="s">
        <v>602</v>
      </c>
      <c r="E136">
        <v>121</v>
      </c>
      <c r="F136">
        <v>4.5</v>
      </c>
      <c r="G136">
        <v>101</v>
      </c>
      <c r="H136">
        <f>Table1[[#This Row],[Ratings]]*Table1[[#This Row],[Avg Rating]]</f>
        <v>454.5</v>
      </c>
      <c r="J136">
        <v>50</v>
      </c>
      <c r="K136">
        <v>783</v>
      </c>
      <c r="L136">
        <v>53</v>
      </c>
      <c r="M136" s="18">
        <v>4933</v>
      </c>
      <c r="N136" s="18">
        <v>3070</v>
      </c>
      <c r="O136" s="18">
        <v>28476</v>
      </c>
      <c r="P136">
        <v>62</v>
      </c>
      <c r="Q136" t="s">
        <v>767</v>
      </c>
      <c r="R136" s="19">
        <v>7.4999999999999997E-2</v>
      </c>
      <c r="S136" s="19">
        <v>4.7E-2</v>
      </c>
      <c r="T136" s="19">
        <v>0.14199999999999999</v>
      </c>
      <c r="U136" s="19">
        <v>0.111</v>
      </c>
    </row>
    <row r="137" spans="1:21">
      <c r="A137" t="s">
        <v>131</v>
      </c>
      <c r="B137" t="s">
        <v>132</v>
      </c>
      <c r="C137">
        <v>90</v>
      </c>
      <c r="D137" t="s">
        <v>601</v>
      </c>
      <c r="F137">
        <v>5</v>
      </c>
      <c r="G137">
        <v>2</v>
      </c>
      <c r="H137">
        <f>Table1[[#This Row],[Ratings]]*Table1[[#This Row],[Avg Rating]]</f>
        <v>10</v>
      </c>
    </row>
    <row r="138" spans="1:21">
      <c r="A138" t="s">
        <v>134</v>
      </c>
      <c r="B138" t="s">
        <v>136</v>
      </c>
      <c r="C138">
        <v>91</v>
      </c>
      <c r="H138" s="13">
        <f>Table1[[#This Row],[Ratings]]*Table1[[#This Row],[Avg Rating]]</f>
        <v>0</v>
      </c>
    </row>
    <row r="139" spans="1:21">
      <c r="A139" t="s">
        <v>134</v>
      </c>
      <c r="B139" t="s">
        <v>135</v>
      </c>
      <c r="C139">
        <v>11825</v>
      </c>
      <c r="H139" s="13">
        <f>Table1[[#This Row],[Ratings]]*Table1[[#This Row],[Avg Rating]]</f>
        <v>0</v>
      </c>
      <c r="J139">
        <v>23</v>
      </c>
      <c r="K139">
        <v>668</v>
      </c>
      <c r="L139">
        <v>45</v>
      </c>
      <c r="M139">
        <v>927</v>
      </c>
      <c r="N139">
        <v>687</v>
      </c>
      <c r="O139" s="18">
        <v>2066</v>
      </c>
      <c r="P139">
        <v>60</v>
      </c>
      <c r="Q139" t="s">
        <v>768</v>
      </c>
      <c r="R139" s="19">
        <v>8.8999999999999996E-2</v>
      </c>
      <c r="S139" s="19">
        <v>0.30599999999999999</v>
      </c>
      <c r="T139" s="19">
        <v>0.221</v>
      </c>
      <c r="U139" s="19">
        <v>0.30599999999999999</v>
      </c>
    </row>
    <row r="140" spans="1:21">
      <c r="A140" t="s">
        <v>137</v>
      </c>
      <c r="B140" t="s">
        <v>138</v>
      </c>
      <c r="C140">
        <v>13</v>
      </c>
      <c r="H140" s="13">
        <f>Table1[[#This Row],[Ratings]]*Table1[[#This Row],[Avg Rating]]</f>
        <v>0</v>
      </c>
      <c r="J140">
        <v>51</v>
      </c>
      <c r="K140">
        <v>788</v>
      </c>
      <c r="L140">
        <v>51</v>
      </c>
      <c r="M140" s="18">
        <v>4129</v>
      </c>
      <c r="N140">
        <v>588</v>
      </c>
      <c r="O140" s="18">
        <v>8457</v>
      </c>
      <c r="P140">
        <v>57</v>
      </c>
      <c r="Q140" t="s">
        <v>769</v>
      </c>
      <c r="R140" t="s">
        <v>726</v>
      </c>
      <c r="S140" t="s">
        <v>726</v>
      </c>
      <c r="T140" s="19" t="s">
        <v>726</v>
      </c>
      <c r="U140" s="19">
        <v>0.28599999999999998</v>
      </c>
    </row>
    <row r="141" spans="1:21">
      <c r="A141" t="s">
        <v>139</v>
      </c>
      <c r="B141" t="s">
        <v>141</v>
      </c>
      <c r="C141">
        <v>3</v>
      </c>
      <c r="H141" s="13">
        <f>Table1[[#This Row],[Ratings]]*Table1[[#This Row],[Avg Rating]]</f>
        <v>0</v>
      </c>
      <c r="J141">
        <v>58</v>
      </c>
      <c r="K141">
        <v>841</v>
      </c>
      <c r="L141">
        <v>71</v>
      </c>
      <c r="M141" s="18">
        <v>11768</v>
      </c>
      <c r="N141" s="18">
        <v>9804</v>
      </c>
      <c r="O141" s="18">
        <v>69947</v>
      </c>
      <c r="P141">
        <v>71</v>
      </c>
      <c r="Q141" t="s">
        <v>770</v>
      </c>
      <c r="R141" s="19">
        <v>5.1999999999999998E-2</v>
      </c>
      <c r="S141" s="19">
        <v>0.20200000000000001</v>
      </c>
      <c r="T141" s="19">
        <v>1.2E-2</v>
      </c>
      <c r="U141" s="19">
        <v>0.30299999999999999</v>
      </c>
    </row>
    <row r="142" spans="1:21">
      <c r="A142" t="s">
        <v>139</v>
      </c>
      <c r="B142" t="s">
        <v>140</v>
      </c>
      <c r="C142">
        <v>3</v>
      </c>
      <c r="D142" t="s">
        <v>603</v>
      </c>
      <c r="F142">
        <v>4.5</v>
      </c>
      <c r="G142">
        <v>2</v>
      </c>
      <c r="H142">
        <f>Table1[[#This Row],[Ratings]]*Table1[[#This Row],[Avg Rating]]</f>
        <v>9</v>
      </c>
    </row>
    <row r="143" spans="1:21">
      <c r="A143" t="s">
        <v>142</v>
      </c>
      <c r="B143" t="s">
        <v>144</v>
      </c>
      <c r="C143">
        <v>579</v>
      </c>
      <c r="H143">
        <f>Table1[[#This Row],[Ratings]]*Table1[[#This Row],[Avg Rating]]</f>
        <v>0</v>
      </c>
    </row>
    <row r="144" spans="1:21">
      <c r="A144" t="s">
        <v>142</v>
      </c>
      <c r="B144" t="s">
        <v>143</v>
      </c>
      <c r="C144">
        <v>1366</v>
      </c>
      <c r="D144" t="s">
        <v>604</v>
      </c>
      <c r="E144">
        <v>160</v>
      </c>
      <c r="F144">
        <v>5</v>
      </c>
      <c r="G144">
        <v>471</v>
      </c>
      <c r="H144" s="13">
        <f>Table1[[#This Row],[Ratings]]*Table1[[#This Row],[Avg Rating]]</f>
        <v>2355</v>
      </c>
      <c r="J144" s="30">
        <v>54</v>
      </c>
      <c r="K144" s="30">
        <v>783</v>
      </c>
      <c r="L144" s="30">
        <v>61</v>
      </c>
      <c r="M144" s="31">
        <v>5416</v>
      </c>
      <c r="N144" s="31">
        <v>1272</v>
      </c>
      <c r="O144" s="31">
        <v>24469</v>
      </c>
      <c r="P144" s="30">
        <v>67</v>
      </c>
      <c r="Q144" s="30" t="s">
        <v>908</v>
      </c>
      <c r="R144" s="32">
        <v>4.5999999999999999E-2</v>
      </c>
      <c r="S144" s="33">
        <v>0.19</v>
      </c>
      <c r="T144" s="32">
        <v>2.5999999999999999E-2</v>
      </c>
      <c r="U144" s="32">
        <v>0.32600000000000001</v>
      </c>
    </row>
    <row r="145" spans="1:21">
      <c r="A145" t="s">
        <v>145</v>
      </c>
      <c r="B145" t="s">
        <v>147</v>
      </c>
      <c r="H145">
        <f>Table1[[#This Row],[Ratings]]*Table1[[#This Row],[Avg Rating]]</f>
        <v>0</v>
      </c>
      <c r="J145">
        <v>36</v>
      </c>
      <c r="K145">
        <v>768</v>
      </c>
      <c r="L145">
        <v>59</v>
      </c>
      <c r="M145" s="18">
        <v>65757</v>
      </c>
      <c r="N145" s="18">
        <v>3499</v>
      </c>
      <c r="O145" s="18">
        <v>6798</v>
      </c>
      <c r="P145" s="18">
        <v>47</v>
      </c>
      <c r="Q145" t="s">
        <v>771</v>
      </c>
      <c r="R145" s="19" t="s">
        <v>726</v>
      </c>
      <c r="S145" s="20" t="s">
        <v>726</v>
      </c>
      <c r="T145" s="19" t="s">
        <v>726</v>
      </c>
      <c r="U145" s="19" t="s">
        <v>726</v>
      </c>
    </row>
    <row r="146" spans="1:21">
      <c r="A146" t="s">
        <v>145</v>
      </c>
      <c r="B146" t="s">
        <v>146</v>
      </c>
      <c r="H146" s="13">
        <f>Table1[[#This Row],[Ratings]]*Table1[[#This Row],[Avg Rating]]</f>
        <v>0</v>
      </c>
    </row>
    <row r="147" spans="1:21">
      <c r="A147" t="s">
        <v>148</v>
      </c>
      <c r="B147" t="s">
        <v>150</v>
      </c>
      <c r="C147">
        <v>2</v>
      </c>
      <c r="D147" t="s">
        <v>605</v>
      </c>
      <c r="G147">
        <v>0</v>
      </c>
      <c r="H147" s="13">
        <f>Table1[[#This Row],[Ratings]]*Table1[[#This Row],[Avg Rating]]</f>
        <v>0</v>
      </c>
    </row>
    <row r="148" spans="1:21">
      <c r="A148" t="s">
        <v>148</v>
      </c>
      <c r="B148" t="s">
        <v>149</v>
      </c>
      <c r="C148">
        <v>708</v>
      </c>
      <c r="H148" s="13">
        <f>Table1[[#This Row],[Ratings]]*Table1[[#This Row],[Avg Rating]]</f>
        <v>0</v>
      </c>
      <c r="J148">
        <v>35</v>
      </c>
      <c r="K148">
        <v>769</v>
      </c>
      <c r="L148">
        <v>61</v>
      </c>
      <c r="M148" s="18">
        <v>11969</v>
      </c>
      <c r="N148" s="18">
        <v>867</v>
      </c>
      <c r="O148" s="18">
        <v>33903</v>
      </c>
      <c r="P148" s="18">
        <v>73</v>
      </c>
      <c r="Q148" t="s">
        <v>772</v>
      </c>
      <c r="R148" s="19">
        <v>6.4000000000000001E-2</v>
      </c>
      <c r="S148" s="20">
        <v>0.188</v>
      </c>
      <c r="T148" s="19">
        <v>0.108</v>
      </c>
      <c r="U148" s="19">
        <v>0.32500000000000001</v>
      </c>
    </row>
    <row r="149" spans="1:21">
      <c r="A149" t="s">
        <v>151</v>
      </c>
      <c r="B149" t="s">
        <v>152</v>
      </c>
      <c r="C149">
        <v>29</v>
      </c>
      <c r="H149" s="13">
        <f>Table1[[#This Row],[Ratings]]*Table1[[#This Row],[Avg Rating]]</f>
        <v>0</v>
      </c>
      <c r="J149">
        <v>8</v>
      </c>
      <c r="K149">
        <v>603</v>
      </c>
      <c r="L149">
        <v>28</v>
      </c>
      <c r="M149">
        <v>492</v>
      </c>
      <c r="N149">
        <v>171</v>
      </c>
      <c r="O149" s="18">
        <v>1041</v>
      </c>
      <c r="P149">
        <v>59</v>
      </c>
      <c r="Q149" t="s">
        <v>773</v>
      </c>
      <c r="R149" s="19">
        <v>0.439</v>
      </c>
      <c r="S149" t="s">
        <v>726</v>
      </c>
      <c r="T149" t="s">
        <v>726</v>
      </c>
      <c r="U149" s="19">
        <v>0.42199999999999999</v>
      </c>
    </row>
    <row r="150" spans="1:21">
      <c r="A150" t="s">
        <v>153</v>
      </c>
      <c r="B150" t="s">
        <v>154</v>
      </c>
      <c r="C150">
        <v>3</v>
      </c>
      <c r="H150" s="13">
        <f>Table1[[#This Row],[Ratings]]*Table1[[#This Row],[Avg Rating]]</f>
        <v>0</v>
      </c>
      <c r="J150">
        <v>37</v>
      </c>
      <c r="K150">
        <v>740</v>
      </c>
      <c r="L150">
        <v>54</v>
      </c>
      <c r="M150" s="18">
        <v>9215</v>
      </c>
      <c r="N150">
        <v>414</v>
      </c>
      <c r="O150" s="18">
        <v>8842</v>
      </c>
      <c r="P150">
        <v>62</v>
      </c>
      <c r="Q150" t="s">
        <v>774</v>
      </c>
      <c r="R150" s="19">
        <v>9.7000000000000003E-2</v>
      </c>
      <c r="S150" t="s">
        <v>726</v>
      </c>
      <c r="T150" s="19">
        <v>5.2999999999999999E-2</v>
      </c>
      <c r="U150" s="19">
        <v>0.47599999999999998</v>
      </c>
    </row>
    <row r="151" spans="1:21">
      <c r="A151" t="s">
        <v>155</v>
      </c>
      <c r="B151" t="s">
        <v>157</v>
      </c>
      <c r="C151">
        <v>6</v>
      </c>
      <c r="D151" t="s">
        <v>606</v>
      </c>
      <c r="F151">
        <v>5</v>
      </c>
      <c r="G151">
        <v>1</v>
      </c>
      <c r="H151" s="13">
        <f>Table1[[#This Row],[Ratings]]*Table1[[#This Row],[Avg Rating]]</f>
        <v>5</v>
      </c>
    </row>
    <row r="152" spans="1:21">
      <c r="A152" t="s">
        <v>155</v>
      </c>
      <c r="B152" t="s">
        <v>156</v>
      </c>
      <c r="D152" t="s">
        <v>607</v>
      </c>
      <c r="F152">
        <v>4.5</v>
      </c>
      <c r="G152">
        <v>56</v>
      </c>
      <c r="H152">
        <f>Table1[[#This Row],[Ratings]]*Table1[[#This Row],[Avg Rating]]</f>
        <v>252</v>
      </c>
      <c r="J152" s="30">
        <v>25</v>
      </c>
      <c r="K152" s="30">
        <v>678</v>
      </c>
      <c r="L152" s="30">
        <v>35</v>
      </c>
      <c r="M152" s="30">
        <v>895</v>
      </c>
      <c r="N152" s="30">
        <v>482</v>
      </c>
      <c r="O152" s="31">
        <v>1623</v>
      </c>
      <c r="P152" s="30">
        <v>51</v>
      </c>
      <c r="Q152" s="30" t="s">
        <v>909</v>
      </c>
      <c r="R152" s="32">
        <v>6.7000000000000004E-2</v>
      </c>
      <c r="S152" s="33" t="s">
        <v>726</v>
      </c>
      <c r="T152" s="30" t="s">
        <v>726</v>
      </c>
      <c r="U152" s="30" t="s">
        <v>726</v>
      </c>
    </row>
    <row r="153" spans="1:21">
      <c r="A153" t="s">
        <v>158</v>
      </c>
      <c r="B153" t="s">
        <v>159</v>
      </c>
      <c r="C153">
        <v>528</v>
      </c>
      <c r="D153" t="s">
        <v>608</v>
      </c>
      <c r="F153">
        <v>5</v>
      </c>
      <c r="G153">
        <v>6</v>
      </c>
      <c r="H153">
        <f>Table1[[#This Row],[Ratings]]*Table1[[#This Row],[Avg Rating]]</f>
        <v>30</v>
      </c>
      <c r="J153">
        <v>33</v>
      </c>
      <c r="K153">
        <v>774</v>
      </c>
      <c r="L153">
        <v>60</v>
      </c>
      <c r="M153" s="18">
        <v>14643</v>
      </c>
      <c r="N153" s="18">
        <v>2968</v>
      </c>
      <c r="O153" s="18">
        <v>19358</v>
      </c>
      <c r="P153">
        <v>56</v>
      </c>
      <c r="Q153" t="s">
        <v>775</v>
      </c>
      <c r="R153" t="s">
        <v>726</v>
      </c>
      <c r="S153" s="20" t="s">
        <v>726</v>
      </c>
      <c r="T153" s="19" t="s">
        <v>726</v>
      </c>
      <c r="U153" s="19">
        <v>0.187</v>
      </c>
    </row>
    <row r="154" spans="1:21">
      <c r="A154" t="s">
        <v>158</v>
      </c>
      <c r="D154" t="s">
        <v>609</v>
      </c>
      <c r="F154">
        <v>5</v>
      </c>
      <c r="G154">
        <v>52</v>
      </c>
      <c r="H154">
        <f>Table1[[#This Row],[Ratings]]*Table1[[#This Row],[Avg Rating]]</f>
        <v>260</v>
      </c>
    </row>
    <row r="155" spans="1:21">
      <c r="A155" t="s">
        <v>160</v>
      </c>
      <c r="B155" t="s">
        <v>162</v>
      </c>
      <c r="H155" s="13">
        <f>Table1[[#This Row],[Ratings]]*Table1[[#This Row],[Avg Rating]]</f>
        <v>0</v>
      </c>
      <c r="J155">
        <v>0</v>
      </c>
      <c r="K155">
        <v>169</v>
      </c>
      <c r="L155">
        <v>20</v>
      </c>
      <c r="M155" s="18">
        <v>74</v>
      </c>
      <c r="N155" s="18">
        <v>79</v>
      </c>
      <c r="O155" s="18">
        <v>7</v>
      </c>
      <c r="P155" t="s">
        <v>726</v>
      </c>
      <c r="Q155" t="s">
        <v>776</v>
      </c>
      <c r="R155" t="s">
        <v>726</v>
      </c>
      <c r="S155" s="20" t="s">
        <v>726</v>
      </c>
      <c r="T155" s="19" t="s">
        <v>726</v>
      </c>
      <c r="U155" s="19" t="s">
        <v>726</v>
      </c>
    </row>
    <row r="156" spans="1:21">
      <c r="A156" t="s">
        <v>160</v>
      </c>
      <c r="B156" t="s">
        <v>161</v>
      </c>
      <c r="H156" s="13">
        <f>Table1[[#This Row],[Ratings]]*Table1[[#This Row],[Avg Rating]]</f>
        <v>0</v>
      </c>
    </row>
    <row r="157" spans="1:21">
      <c r="A157" t="s">
        <v>163</v>
      </c>
      <c r="B157" t="s">
        <v>164</v>
      </c>
      <c r="C157">
        <v>331</v>
      </c>
      <c r="D157" t="s">
        <v>165</v>
      </c>
      <c r="E157">
        <v>106</v>
      </c>
      <c r="F157">
        <v>4.5</v>
      </c>
      <c r="G157">
        <v>219</v>
      </c>
      <c r="H157" s="13">
        <f>Table1[[#This Row],[Ratings]]*Table1[[#This Row],[Avg Rating]]</f>
        <v>985.5</v>
      </c>
      <c r="J157">
        <v>26</v>
      </c>
      <c r="K157">
        <v>728</v>
      </c>
      <c r="L157">
        <v>36</v>
      </c>
      <c r="M157" s="18">
        <v>251</v>
      </c>
      <c r="N157" s="18">
        <v>255</v>
      </c>
      <c r="O157" s="18">
        <v>7393</v>
      </c>
      <c r="P157" t="s">
        <v>726</v>
      </c>
      <c r="Q157" t="s">
        <v>777</v>
      </c>
      <c r="R157" t="s">
        <v>726</v>
      </c>
      <c r="S157" s="20" t="s">
        <v>726</v>
      </c>
      <c r="T157" s="19" t="s">
        <v>726</v>
      </c>
      <c r="U157" s="19" t="s">
        <v>726</v>
      </c>
    </row>
    <row r="158" spans="1:21">
      <c r="A158" t="s">
        <v>166</v>
      </c>
      <c r="B158" t="s">
        <v>167</v>
      </c>
      <c r="H158" s="13">
        <f>Table1[[#This Row],[Ratings]]*Table1[[#This Row],[Avg Rating]]</f>
        <v>0</v>
      </c>
      <c r="J158">
        <v>41</v>
      </c>
      <c r="K158">
        <v>658</v>
      </c>
      <c r="L158">
        <v>38</v>
      </c>
      <c r="M158">
        <v>904</v>
      </c>
      <c r="N158">
        <v>394</v>
      </c>
      <c r="O158" s="18">
        <v>2365</v>
      </c>
      <c r="P158">
        <v>61</v>
      </c>
      <c r="Q158" t="s">
        <v>778</v>
      </c>
      <c r="R158" s="19">
        <v>0.127</v>
      </c>
      <c r="S158" s="19">
        <v>0.14099999999999999</v>
      </c>
      <c r="T158" s="19" t="s">
        <v>726</v>
      </c>
      <c r="U158" s="19">
        <v>0.54600000000000004</v>
      </c>
    </row>
    <row r="159" spans="1:21">
      <c r="A159" t="s">
        <v>168</v>
      </c>
      <c r="B159" t="s">
        <v>170</v>
      </c>
      <c r="C159">
        <v>16</v>
      </c>
      <c r="D159" t="s">
        <v>610</v>
      </c>
      <c r="F159">
        <v>5</v>
      </c>
      <c r="G159">
        <v>30</v>
      </c>
      <c r="H159" s="13">
        <f>Table1[[#This Row],[Ratings]]*Table1[[#This Row],[Avg Rating]]</f>
        <v>150</v>
      </c>
      <c r="J159">
        <v>53</v>
      </c>
      <c r="K159">
        <v>692</v>
      </c>
      <c r="L159" t="s">
        <v>726</v>
      </c>
      <c r="M159" s="18">
        <v>14697</v>
      </c>
      <c r="N159" s="18">
        <v>4587</v>
      </c>
      <c r="O159" s="18">
        <v>57891</v>
      </c>
      <c r="P159">
        <v>72</v>
      </c>
      <c r="Q159" t="s">
        <v>779</v>
      </c>
      <c r="R159" t="s">
        <v>726</v>
      </c>
      <c r="S159" s="19">
        <v>5.7000000000000002E-2</v>
      </c>
      <c r="T159" s="19">
        <v>4.9000000000000002E-2</v>
      </c>
      <c r="U159" s="19">
        <v>0.51300000000000001</v>
      </c>
    </row>
    <row r="160" spans="1:21">
      <c r="A160" t="s">
        <v>168</v>
      </c>
      <c r="B160" t="s">
        <v>169</v>
      </c>
      <c r="H160" s="13">
        <f>Table1[[#This Row],[Ratings]]*Table1[[#This Row],[Avg Rating]]</f>
        <v>0</v>
      </c>
    </row>
    <row r="161" spans="1:21">
      <c r="A161" t="s">
        <v>171</v>
      </c>
      <c r="B161" t="s">
        <v>172</v>
      </c>
      <c r="C161">
        <v>117</v>
      </c>
      <c r="H161" s="13">
        <f>Table1[[#This Row],[Ratings]]*Table1[[#This Row],[Avg Rating]]</f>
        <v>0</v>
      </c>
    </row>
    <row r="162" spans="1:21">
      <c r="A162" t="s">
        <v>171</v>
      </c>
      <c r="B162" t="s">
        <v>173</v>
      </c>
      <c r="C162">
        <v>789</v>
      </c>
      <c r="H162" s="13">
        <f>Table1[[#This Row],[Ratings]]*Table1[[#This Row],[Avg Rating]]</f>
        <v>0</v>
      </c>
      <c r="J162">
        <v>54</v>
      </c>
      <c r="K162">
        <v>863</v>
      </c>
      <c r="L162">
        <v>63</v>
      </c>
      <c r="M162" s="18">
        <v>11449</v>
      </c>
      <c r="N162" s="18">
        <v>1771</v>
      </c>
      <c r="O162" s="18">
        <v>39025</v>
      </c>
      <c r="P162">
        <v>55</v>
      </c>
      <c r="Q162" t="s">
        <v>780</v>
      </c>
      <c r="R162" s="19">
        <v>5.5E-2</v>
      </c>
      <c r="S162" s="20" t="s">
        <v>726</v>
      </c>
      <c r="T162" s="19" t="s">
        <v>726</v>
      </c>
      <c r="U162" s="19">
        <v>3.5000000000000003E-2</v>
      </c>
    </row>
    <row r="163" spans="1:21">
      <c r="A163" t="s">
        <v>174</v>
      </c>
      <c r="H163" s="13">
        <f>Table1[[#This Row],[Ratings]]*Table1[[#This Row],[Avg Rating]]</f>
        <v>0</v>
      </c>
      <c r="J163">
        <v>71</v>
      </c>
      <c r="K163">
        <v>981</v>
      </c>
      <c r="L163">
        <v>92</v>
      </c>
      <c r="M163" s="18">
        <v>3071646</v>
      </c>
      <c r="N163" s="18">
        <v>339</v>
      </c>
      <c r="O163" s="18">
        <v>3692</v>
      </c>
      <c r="P163" t="s">
        <v>726</v>
      </c>
      <c r="Q163" t="s">
        <v>781</v>
      </c>
      <c r="R163" s="19" t="s">
        <v>726</v>
      </c>
      <c r="S163" s="20" t="s">
        <v>726</v>
      </c>
      <c r="T163" s="19" t="s">
        <v>726</v>
      </c>
      <c r="U163" s="19" t="s">
        <v>726</v>
      </c>
    </row>
    <row r="164" spans="1:21">
      <c r="A164" t="s">
        <v>175</v>
      </c>
      <c r="B164" t="s">
        <v>177</v>
      </c>
      <c r="C164">
        <v>17</v>
      </c>
      <c r="D164" t="s">
        <v>933</v>
      </c>
      <c r="F164">
        <v>5</v>
      </c>
      <c r="G164">
        <v>2</v>
      </c>
      <c r="H164" s="13">
        <f>Table1[[#This Row],[Ratings]]*Table1[[#This Row],[Avg Rating]]</f>
        <v>10</v>
      </c>
    </row>
    <row r="165" spans="1:21">
      <c r="A165" t="s">
        <v>175</v>
      </c>
      <c r="B165" t="s">
        <v>176</v>
      </c>
      <c r="C165">
        <v>27</v>
      </c>
      <c r="H165" s="13">
        <f>Table1[[#This Row],[Ratings]]*Table1[[#This Row],[Avg Rating]]</f>
        <v>0</v>
      </c>
      <c r="J165">
        <v>51</v>
      </c>
      <c r="K165">
        <v>776</v>
      </c>
      <c r="L165">
        <v>57</v>
      </c>
      <c r="M165" s="18">
        <v>4753</v>
      </c>
      <c r="N165">
        <v>827</v>
      </c>
      <c r="O165" s="18">
        <v>15560</v>
      </c>
      <c r="P165">
        <v>61</v>
      </c>
      <c r="Q165" t="s">
        <v>782</v>
      </c>
      <c r="R165" s="20">
        <v>0.11</v>
      </c>
      <c r="S165" s="19">
        <v>0.29899999999999999</v>
      </c>
      <c r="T165" s="19">
        <v>4.0000000000000001E-3</v>
      </c>
      <c r="U165" t="s">
        <v>726</v>
      </c>
    </row>
    <row r="166" spans="1:21">
      <c r="A166" t="s">
        <v>178</v>
      </c>
      <c r="B166" t="s">
        <v>179</v>
      </c>
      <c r="C166">
        <v>67</v>
      </c>
      <c r="D166" t="s">
        <v>611</v>
      </c>
      <c r="F166">
        <v>5</v>
      </c>
      <c r="G166">
        <v>151</v>
      </c>
      <c r="H166" s="13">
        <f>Table1[[#This Row],[Ratings]]*Table1[[#This Row],[Avg Rating]]</f>
        <v>755</v>
      </c>
      <c r="J166">
        <v>34</v>
      </c>
      <c r="K166">
        <v>735</v>
      </c>
      <c r="L166">
        <v>42</v>
      </c>
      <c r="M166" s="18">
        <v>1305</v>
      </c>
      <c r="N166">
        <v>225</v>
      </c>
      <c r="O166" s="18">
        <v>5070</v>
      </c>
      <c r="P166">
        <v>56</v>
      </c>
      <c r="Q166" t="s">
        <v>783</v>
      </c>
      <c r="R166" s="19">
        <v>0.16200000000000001</v>
      </c>
      <c r="S166" s="19">
        <v>8.1000000000000003E-2</v>
      </c>
      <c r="T166" s="19">
        <v>3.1E-2</v>
      </c>
      <c r="U166" s="20">
        <v>0.06</v>
      </c>
    </row>
    <row r="167" spans="1:21">
      <c r="A167" t="s">
        <v>178</v>
      </c>
      <c r="D167" t="s">
        <v>612</v>
      </c>
      <c r="G167">
        <v>0</v>
      </c>
      <c r="H167">
        <f>Table1[[#This Row],[Ratings]]*Table1[[#This Row],[Avg Rating]]</f>
        <v>0</v>
      </c>
    </row>
    <row r="168" spans="1:21">
      <c r="A168" t="s">
        <v>178</v>
      </c>
      <c r="D168" t="s">
        <v>613</v>
      </c>
      <c r="G168">
        <v>0</v>
      </c>
      <c r="H168" s="13">
        <f>Table1[[#This Row],[Ratings]]*Table1[[#This Row],[Avg Rating]]</f>
        <v>0</v>
      </c>
    </row>
    <row r="169" spans="1:21">
      <c r="A169" t="s">
        <v>180</v>
      </c>
      <c r="B169" t="s">
        <v>181</v>
      </c>
      <c r="C169">
        <v>1</v>
      </c>
      <c r="D169" t="s">
        <v>614</v>
      </c>
      <c r="F169">
        <v>5</v>
      </c>
      <c r="G169">
        <v>14</v>
      </c>
      <c r="H169">
        <f>Table1[[#This Row],[Ratings]]*Table1[[#This Row],[Avg Rating]]</f>
        <v>70</v>
      </c>
      <c r="J169">
        <v>41</v>
      </c>
      <c r="K169">
        <v>725</v>
      </c>
      <c r="L169">
        <v>50</v>
      </c>
      <c r="M169" s="18">
        <v>3755</v>
      </c>
      <c r="N169">
        <v>817</v>
      </c>
      <c r="O169" s="18">
        <v>16018</v>
      </c>
      <c r="P169">
        <v>56</v>
      </c>
      <c r="Q169" t="s">
        <v>784</v>
      </c>
      <c r="R169" t="s">
        <v>726</v>
      </c>
      <c r="S169" s="19">
        <v>0.105</v>
      </c>
      <c r="T169" t="s">
        <v>726</v>
      </c>
      <c r="U169" s="19">
        <v>9.9000000000000005E-2</v>
      </c>
    </row>
    <row r="170" spans="1:21">
      <c r="A170" t="s">
        <v>180</v>
      </c>
      <c r="B170" t="s">
        <v>182</v>
      </c>
      <c r="C170">
        <v>1</v>
      </c>
      <c r="D170" t="s">
        <v>615</v>
      </c>
      <c r="E170">
        <v>137</v>
      </c>
      <c r="F170">
        <v>4.5</v>
      </c>
      <c r="G170">
        <v>243</v>
      </c>
      <c r="H170">
        <f>Table1[[#This Row],[Ratings]]*Table1[[#This Row],[Avg Rating]]</f>
        <v>1093.5</v>
      </c>
    </row>
    <row r="171" spans="1:21">
      <c r="A171" t="s">
        <v>183</v>
      </c>
      <c r="B171" t="s">
        <v>184</v>
      </c>
      <c r="C171">
        <v>144</v>
      </c>
      <c r="D171" t="s">
        <v>616</v>
      </c>
      <c r="E171">
        <v>31</v>
      </c>
      <c r="F171">
        <v>5</v>
      </c>
      <c r="G171">
        <v>305</v>
      </c>
      <c r="H171" s="13">
        <f>Table1[[#This Row],[Ratings]]*Table1[[#This Row],[Avg Rating]]</f>
        <v>1525</v>
      </c>
      <c r="J171">
        <v>56</v>
      </c>
      <c r="K171">
        <v>805</v>
      </c>
      <c r="L171">
        <v>67</v>
      </c>
      <c r="M171" s="18">
        <v>6252</v>
      </c>
      <c r="N171">
        <v>379</v>
      </c>
      <c r="O171" s="18">
        <v>35800</v>
      </c>
      <c r="P171">
        <v>77</v>
      </c>
      <c r="Q171" t="s">
        <v>785</v>
      </c>
      <c r="R171" s="19">
        <v>2.4E-2</v>
      </c>
      <c r="S171" s="19">
        <v>0.113</v>
      </c>
      <c r="T171" s="19">
        <v>5.1999999999999998E-2</v>
      </c>
      <c r="U171" s="19">
        <v>0.42399999999999999</v>
      </c>
    </row>
    <row r="172" spans="1:21">
      <c r="A172" t="s">
        <v>185</v>
      </c>
      <c r="B172" t="s">
        <v>186</v>
      </c>
      <c r="C172">
        <v>53</v>
      </c>
      <c r="H172" s="13">
        <f>Table1[[#This Row],[Ratings]]*Table1[[#This Row],[Avg Rating]]</f>
        <v>0</v>
      </c>
      <c r="J172">
        <v>17</v>
      </c>
      <c r="K172">
        <v>690</v>
      </c>
      <c r="L172">
        <v>35</v>
      </c>
      <c r="M172">
        <v>329</v>
      </c>
      <c r="N172">
        <v>143</v>
      </c>
      <c r="O172" s="18">
        <v>1412</v>
      </c>
      <c r="P172" t="s">
        <v>726</v>
      </c>
      <c r="Q172" t="s">
        <v>786</v>
      </c>
      <c r="R172" t="s">
        <v>726</v>
      </c>
      <c r="S172" t="s">
        <v>726</v>
      </c>
      <c r="T172" t="s">
        <v>726</v>
      </c>
      <c r="U172" t="s">
        <v>726</v>
      </c>
    </row>
    <row r="173" spans="1:21">
      <c r="A173" t="s">
        <v>187</v>
      </c>
      <c r="B173" t="s">
        <v>188</v>
      </c>
      <c r="C173">
        <v>2</v>
      </c>
      <c r="H173" s="13">
        <f>Table1[[#This Row],[Ratings]]*Table1[[#This Row],[Avg Rating]]</f>
        <v>0</v>
      </c>
      <c r="J173">
        <v>2</v>
      </c>
      <c r="K173">
        <v>567</v>
      </c>
      <c r="L173">
        <v>34</v>
      </c>
      <c r="M173">
        <v>506</v>
      </c>
      <c r="N173">
        <v>809</v>
      </c>
      <c r="O173">
        <v>553</v>
      </c>
      <c r="P173" t="s">
        <v>726</v>
      </c>
      <c r="Q173" t="s">
        <v>787</v>
      </c>
      <c r="R173" t="s">
        <v>726</v>
      </c>
      <c r="S173" t="s">
        <v>726</v>
      </c>
      <c r="T173" t="s">
        <v>726</v>
      </c>
      <c r="U173" t="s">
        <v>726</v>
      </c>
    </row>
    <row r="174" spans="1:21">
      <c r="A174" t="s">
        <v>189</v>
      </c>
      <c r="B174" t="s">
        <v>190</v>
      </c>
      <c r="C174">
        <v>3000</v>
      </c>
      <c r="D174" t="s">
        <v>531</v>
      </c>
      <c r="F174">
        <v>4.5</v>
      </c>
      <c r="G174">
        <v>42</v>
      </c>
      <c r="H174" s="13">
        <f>Table1[[#This Row],[Ratings]]*Table1[[#This Row],[Avg Rating]]</f>
        <v>189</v>
      </c>
      <c r="J174">
        <v>64</v>
      </c>
      <c r="K174">
        <v>901</v>
      </c>
      <c r="L174">
        <v>83</v>
      </c>
      <c r="M174" s="18">
        <v>126148</v>
      </c>
      <c r="N174">
        <v>469</v>
      </c>
      <c r="O174" s="18">
        <v>47507</v>
      </c>
      <c r="P174">
        <v>83</v>
      </c>
      <c r="Q174" t="s">
        <v>788</v>
      </c>
      <c r="R174" s="19" t="s">
        <v>726</v>
      </c>
      <c r="S174" s="19">
        <v>0.14699999999999999</v>
      </c>
      <c r="T174" s="19">
        <v>1.2999999999999999E-2</v>
      </c>
      <c r="U174" s="19">
        <v>0.26800000000000002</v>
      </c>
    </row>
    <row r="175" spans="1:21">
      <c r="A175" t="s">
        <v>191</v>
      </c>
      <c r="B175" t="s">
        <v>193</v>
      </c>
      <c r="C175">
        <v>22</v>
      </c>
      <c r="D175" t="s">
        <v>618</v>
      </c>
      <c r="E175">
        <v>244</v>
      </c>
      <c r="F175">
        <v>4</v>
      </c>
      <c r="G175">
        <v>20</v>
      </c>
      <c r="H175" s="13">
        <f>Table1[[#This Row],[Ratings]]*Table1[[#This Row],[Avg Rating]]</f>
        <v>80</v>
      </c>
    </row>
    <row r="176" spans="1:21">
      <c r="A176" t="s">
        <v>191</v>
      </c>
      <c r="B176" t="s">
        <v>192</v>
      </c>
      <c r="C176">
        <v>137</v>
      </c>
      <c r="D176" t="s">
        <v>617</v>
      </c>
      <c r="G176">
        <v>0</v>
      </c>
      <c r="H176" s="13">
        <f>Table1[[#This Row],[Ratings]]*Table1[[#This Row],[Avg Rating]]</f>
        <v>0</v>
      </c>
    </row>
    <row r="177" spans="1:21">
      <c r="A177" t="s">
        <v>191</v>
      </c>
      <c r="D177" t="s">
        <v>622</v>
      </c>
      <c r="F177">
        <v>5</v>
      </c>
      <c r="G177">
        <v>1</v>
      </c>
      <c r="H177" s="13">
        <f>Table1[[#This Row],[Ratings]]*Table1[[#This Row],[Avg Rating]]</f>
        <v>5</v>
      </c>
      <c r="J177">
        <v>44</v>
      </c>
      <c r="K177">
        <v>740</v>
      </c>
      <c r="L177">
        <v>51</v>
      </c>
      <c r="M177" s="18">
        <v>3090</v>
      </c>
      <c r="N177" s="18">
        <v>2588</v>
      </c>
      <c r="O177" s="18">
        <v>10858</v>
      </c>
      <c r="P177">
        <v>61</v>
      </c>
      <c r="Q177" t="s">
        <v>724</v>
      </c>
      <c r="R177" s="19">
        <v>0.186</v>
      </c>
      <c r="S177" s="19">
        <v>3.5999999999999997E-2</v>
      </c>
      <c r="T177" s="19">
        <v>4.9000000000000002E-2</v>
      </c>
      <c r="U177" s="19">
        <v>0.17699999999999999</v>
      </c>
    </row>
    <row r="178" spans="1:21">
      <c r="A178" t="s">
        <v>191</v>
      </c>
      <c r="D178" t="s">
        <v>620</v>
      </c>
      <c r="F178">
        <v>5</v>
      </c>
      <c r="G178">
        <v>1</v>
      </c>
      <c r="H178">
        <f>Table1[[#This Row],[Ratings]]*Table1[[#This Row],[Avg Rating]]</f>
        <v>5</v>
      </c>
    </row>
    <row r="179" spans="1:21">
      <c r="A179" t="s">
        <v>191</v>
      </c>
      <c r="D179" t="s">
        <v>619</v>
      </c>
      <c r="F179">
        <v>4</v>
      </c>
      <c r="G179">
        <v>14</v>
      </c>
      <c r="H179" s="13">
        <f>Table1[[#This Row],[Ratings]]*Table1[[#This Row],[Avg Rating]]</f>
        <v>56</v>
      </c>
    </row>
    <row r="180" spans="1:21">
      <c r="A180" t="s">
        <v>191</v>
      </c>
      <c r="D180" t="s">
        <v>621</v>
      </c>
      <c r="G180">
        <v>0</v>
      </c>
      <c r="H180">
        <f>Table1[[#This Row],[Ratings]]*Table1[[#This Row],[Avg Rating]]</f>
        <v>0</v>
      </c>
    </row>
    <row r="181" spans="1:21">
      <c r="A181" t="s">
        <v>191</v>
      </c>
      <c r="D181" t="s">
        <v>623</v>
      </c>
      <c r="G181">
        <v>0</v>
      </c>
      <c r="H181">
        <f>Table1[[#This Row],[Ratings]]*Table1[[#This Row],[Avg Rating]]</f>
        <v>0</v>
      </c>
    </row>
    <row r="182" spans="1:21">
      <c r="A182" t="s">
        <v>194</v>
      </c>
      <c r="B182" t="s">
        <v>195</v>
      </c>
      <c r="H182">
        <f>Table1[[#This Row],[Ratings]]*Table1[[#This Row],[Avg Rating]]</f>
        <v>0</v>
      </c>
      <c r="J182">
        <v>2</v>
      </c>
      <c r="K182">
        <v>494</v>
      </c>
      <c r="L182">
        <v>21</v>
      </c>
      <c r="M182" s="18">
        <v>219</v>
      </c>
      <c r="N182" s="18">
        <v>638</v>
      </c>
      <c r="O182" s="18">
        <v>686</v>
      </c>
      <c r="P182" s="18">
        <v>51</v>
      </c>
      <c r="Q182" t="s">
        <v>789</v>
      </c>
      <c r="R182" s="19">
        <v>0.47599999999999998</v>
      </c>
      <c r="S182" s="19" t="s">
        <v>726</v>
      </c>
      <c r="T182" s="19" t="s">
        <v>726</v>
      </c>
      <c r="U182" s="19">
        <v>0.433</v>
      </c>
    </row>
    <row r="183" spans="1:21">
      <c r="A183" t="s">
        <v>196</v>
      </c>
      <c r="B183" t="s">
        <v>197</v>
      </c>
      <c r="C183">
        <v>3</v>
      </c>
      <c r="H183">
        <f>Table1[[#This Row],[Ratings]]*Table1[[#This Row],[Avg Rating]]</f>
        <v>0</v>
      </c>
    </row>
    <row r="184" spans="1:21">
      <c r="A184" t="s">
        <v>196</v>
      </c>
      <c r="B184" t="s">
        <v>198</v>
      </c>
      <c r="C184">
        <v>77</v>
      </c>
      <c r="H184">
        <f>Table1[[#This Row],[Ratings]]*Table1[[#This Row],[Avg Rating]]</f>
        <v>0</v>
      </c>
      <c r="J184">
        <v>58</v>
      </c>
      <c r="K184">
        <v>847</v>
      </c>
      <c r="L184">
        <v>63</v>
      </c>
      <c r="M184" s="18">
        <v>21363</v>
      </c>
      <c r="N184" s="18">
        <v>4696</v>
      </c>
      <c r="O184" s="18">
        <v>7345</v>
      </c>
      <c r="P184">
        <v>80</v>
      </c>
      <c r="Q184" t="s">
        <v>790</v>
      </c>
      <c r="R184" s="19" t="s">
        <v>726</v>
      </c>
      <c r="S184" s="19" t="s">
        <v>726</v>
      </c>
      <c r="T184" s="19" t="s">
        <v>726</v>
      </c>
      <c r="U184" s="19" t="s">
        <v>726</v>
      </c>
    </row>
    <row r="185" spans="1:21">
      <c r="A185" t="s">
        <v>199</v>
      </c>
      <c r="B185" t="s">
        <v>200</v>
      </c>
      <c r="C185">
        <v>101</v>
      </c>
      <c r="D185" t="s">
        <v>624</v>
      </c>
      <c r="F185">
        <v>5</v>
      </c>
      <c r="G185">
        <v>36</v>
      </c>
      <c r="H185">
        <f>Table1[[#This Row],[Ratings]]*Table1[[#This Row],[Avg Rating]]</f>
        <v>180</v>
      </c>
      <c r="J185">
        <v>47</v>
      </c>
      <c r="K185">
        <v>744</v>
      </c>
      <c r="L185">
        <v>50</v>
      </c>
      <c r="M185" s="18">
        <v>2415</v>
      </c>
      <c r="N185" s="18">
        <v>1126</v>
      </c>
      <c r="O185" s="18">
        <v>10677</v>
      </c>
      <c r="P185">
        <v>64</v>
      </c>
      <c r="Q185" t="s">
        <v>791</v>
      </c>
      <c r="R185" s="19">
        <v>0.113</v>
      </c>
      <c r="S185" t="s">
        <v>726</v>
      </c>
      <c r="T185" s="19" t="s">
        <v>726</v>
      </c>
      <c r="U185" t="s">
        <v>726</v>
      </c>
    </row>
    <row r="186" spans="1:21">
      <c r="A186" t="s">
        <v>201</v>
      </c>
      <c r="B186" t="s">
        <v>202</v>
      </c>
      <c r="C186">
        <v>97</v>
      </c>
      <c r="H186">
        <f>Table1[[#This Row],[Ratings]]*Table1[[#This Row],[Avg Rating]]</f>
        <v>0</v>
      </c>
      <c r="J186">
        <v>57</v>
      </c>
      <c r="K186">
        <v>837</v>
      </c>
      <c r="L186">
        <v>66</v>
      </c>
      <c r="M186" s="18">
        <v>6255</v>
      </c>
      <c r="N186" s="18">
        <v>3103</v>
      </c>
      <c r="O186" s="18">
        <v>30213</v>
      </c>
      <c r="P186">
        <v>62</v>
      </c>
      <c r="Q186" t="s">
        <v>792</v>
      </c>
      <c r="R186" s="19">
        <v>6.6000000000000003E-2</v>
      </c>
      <c r="S186" s="19">
        <v>0.153</v>
      </c>
      <c r="T186" s="19">
        <v>6.0000000000000001E-3</v>
      </c>
      <c r="U186" s="19">
        <v>0.371</v>
      </c>
    </row>
    <row r="187" spans="1:21">
      <c r="A187" t="s">
        <v>203</v>
      </c>
      <c r="B187" t="s">
        <v>204</v>
      </c>
      <c r="C187">
        <v>1000</v>
      </c>
      <c r="H187">
        <f>Table1[[#This Row],[Ratings]]*Table1[[#This Row],[Avg Rating]]</f>
        <v>0</v>
      </c>
      <c r="J187">
        <v>52</v>
      </c>
      <c r="K187">
        <v>855</v>
      </c>
      <c r="L187">
        <v>69</v>
      </c>
      <c r="M187" s="18">
        <v>11295</v>
      </c>
      <c r="N187" s="18">
        <v>8762</v>
      </c>
      <c r="O187" s="18">
        <v>11798</v>
      </c>
      <c r="P187">
        <v>68</v>
      </c>
      <c r="Q187" t="s">
        <v>793</v>
      </c>
      <c r="R187" t="s">
        <v>726</v>
      </c>
      <c r="S187" s="19" t="s">
        <v>726</v>
      </c>
      <c r="T187" s="19" t="s">
        <v>726</v>
      </c>
      <c r="U187" t="s">
        <v>726</v>
      </c>
    </row>
    <row r="188" spans="1:21">
      <c r="A188" t="s">
        <v>205</v>
      </c>
      <c r="B188" t="s">
        <v>207</v>
      </c>
      <c r="C188">
        <v>4</v>
      </c>
      <c r="H188">
        <f>Table1[[#This Row],[Ratings]]*Table1[[#This Row],[Avg Rating]]</f>
        <v>0</v>
      </c>
      <c r="J188" s="30">
        <v>35</v>
      </c>
      <c r="K188" s="30">
        <v>649</v>
      </c>
      <c r="L188" s="30">
        <v>38</v>
      </c>
      <c r="M188" s="31">
        <v>1297</v>
      </c>
      <c r="N188" s="30">
        <v>61</v>
      </c>
      <c r="O188" s="30">
        <v>754</v>
      </c>
      <c r="P188" s="30">
        <v>60</v>
      </c>
      <c r="Q188" s="30" t="s">
        <v>912</v>
      </c>
      <c r="R188" s="30" t="s">
        <v>911</v>
      </c>
      <c r="S188" s="30" t="s">
        <v>910</v>
      </c>
      <c r="T188" s="32" t="s">
        <v>726</v>
      </c>
      <c r="U188" s="30" t="s">
        <v>726</v>
      </c>
    </row>
    <row r="189" spans="1:21">
      <c r="A189" t="s">
        <v>205</v>
      </c>
      <c r="B189" t="s">
        <v>206</v>
      </c>
      <c r="H189">
        <f>Table1[[#This Row],[Ratings]]*Table1[[#This Row],[Avg Rating]]</f>
        <v>0</v>
      </c>
    </row>
    <row r="190" spans="1:21">
      <c r="A190" t="s">
        <v>208</v>
      </c>
      <c r="B190" t="s">
        <v>209</v>
      </c>
      <c r="C190">
        <v>2</v>
      </c>
      <c r="H190">
        <f>Table1[[#This Row],[Ratings]]*Table1[[#This Row],[Avg Rating]]</f>
        <v>0</v>
      </c>
      <c r="J190">
        <v>33</v>
      </c>
      <c r="K190">
        <v>625</v>
      </c>
      <c r="L190">
        <v>34</v>
      </c>
      <c r="M190">
        <v>429</v>
      </c>
      <c r="N190">
        <v>844</v>
      </c>
      <c r="O190" s="18">
        <v>1112</v>
      </c>
      <c r="P190" t="s">
        <v>726</v>
      </c>
      <c r="Q190" t="s">
        <v>794</v>
      </c>
      <c r="R190" t="s">
        <v>726</v>
      </c>
      <c r="S190" t="s">
        <v>726</v>
      </c>
      <c r="T190" t="s">
        <v>726</v>
      </c>
      <c r="U190" t="s">
        <v>726</v>
      </c>
    </row>
    <row r="191" spans="1:21">
      <c r="A191" t="s">
        <v>210</v>
      </c>
      <c r="B191" t="s">
        <v>211</v>
      </c>
      <c r="C191">
        <v>3</v>
      </c>
      <c r="H191">
        <f>Table1[[#This Row],[Ratings]]*Table1[[#This Row],[Avg Rating]]</f>
        <v>0</v>
      </c>
      <c r="J191">
        <v>33</v>
      </c>
      <c r="K191">
        <v>625</v>
      </c>
      <c r="L191">
        <v>34</v>
      </c>
      <c r="M191" s="18">
        <v>1020</v>
      </c>
      <c r="N191">
        <v>151</v>
      </c>
      <c r="O191">
        <v>989</v>
      </c>
      <c r="P191" t="s">
        <v>726</v>
      </c>
      <c r="Q191" t="s">
        <v>795</v>
      </c>
      <c r="R191" t="s">
        <v>726</v>
      </c>
      <c r="S191" t="s">
        <v>726</v>
      </c>
      <c r="T191" t="s">
        <v>726</v>
      </c>
      <c r="U191" t="s">
        <v>726</v>
      </c>
    </row>
    <row r="192" spans="1:21">
      <c r="A192" t="s">
        <v>212</v>
      </c>
      <c r="B192" t="s">
        <v>213</v>
      </c>
      <c r="C192">
        <v>1000</v>
      </c>
      <c r="H192">
        <f>Table1[[#This Row],[Ratings]]*Table1[[#This Row],[Avg Rating]]</f>
        <v>0</v>
      </c>
      <c r="J192">
        <v>1</v>
      </c>
      <c r="K192">
        <v>463</v>
      </c>
      <c r="L192">
        <v>0</v>
      </c>
      <c r="M192" s="18">
        <v>79</v>
      </c>
      <c r="N192">
        <v>148</v>
      </c>
      <c r="O192" s="18">
        <v>0</v>
      </c>
      <c r="P192" t="s">
        <v>726</v>
      </c>
      <c r="Q192" t="s">
        <v>796</v>
      </c>
      <c r="R192" t="s">
        <v>726</v>
      </c>
      <c r="S192" t="s">
        <v>726</v>
      </c>
      <c r="T192" s="19" t="s">
        <v>726</v>
      </c>
      <c r="U192" t="s">
        <v>726</v>
      </c>
    </row>
    <row r="193" spans="1:21">
      <c r="A193" t="s">
        <v>214</v>
      </c>
      <c r="B193" t="s">
        <v>6</v>
      </c>
      <c r="C193">
        <v>1</v>
      </c>
      <c r="D193" t="s">
        <v>216</v>
      </c>
      <c r="F193">
        <v>5</v>
      </c>
      <c r="G193">
        <v>69</v>
      </c>
      <c r="H193">
        <f>Table1[[#This Row],[Ratings]]*Table1[[#This Row],[Avg Rating]]</f>
        <v>345</v>
      </c>
    </row>
    <row r="194" spans="1:21">
      <c r="A194" t="s">
        <v>214</v>
      </c>
      <c r="B194" t="s">
        <v>215</v>
      </c>
      <c r="C194">
        <v>483</v>
      </c>
      <c r="D194" t="s">
        <v>625</v>
      </c>
      <c r="F194">
        <v>4.5</v>
      </c>
      <c r="G194">
        <v>22</v>
      </c>
      <c r="H194">
        <f>Table1[[#This Row],[Ratings]]*Table1[[#This Row],[Avg Rating]]</f>
        <v>99</v>
      </c>
      <c r="J194">
        <v>53</v>
      </c>
      <c r="K194">
        <v>755</v>
      </c>
      <c r="L194">
        <v>56</v>
      </c>
      <c r="M194" s="18">
        <v>5359</v>
      </c>
      <c r="N194" s="18">
        <v>2365</v>
      </c>
      <c r="O194" s="18">
        <v>5147</v>
      </c>
      <c r="P194">
        <v>62</v>
      </c>
      <c r="Q194" t="s">
        <v>797</v>
      </c>
      <c r="R194" t="s">
        <v>726</v>
      </c>
      <c r="S194" t="s">
        <v>726</v>
      </c>
      <c r="T194" s="19">
        <v>7.0000000000000001E-3</v>
      </c>
      <c r="U194" s="19">
        <v>0.41599999999999998</v>
      </c>
    </row>
    <row r="195" spans="1:21">
      <c r="A195" t="s">
        <v>217</v>
      </c>
      <c r="B195" t="s">
        <v>219</v>
      </c>
      <c r="C195">
        <v>37</v>
      </c>
      <c r="H195">
        <f>Table1[[#This Row],[Ratings]]*Table1[[#This Row],[Avg Rating]]</f>
        <v>0</v>
      </c>
    </row>
    <row r="196" spans="1:21">
      <c r="A196" t="s">
        <v>217</v>
      </c>
      <c r="B196" t="s">
        <v>218</v>
      </c>
      <c r="C196">
        <v>742</v>
      </c>
      <c r="H196">
        <f>Table1[[#This Row],[Ratings]]*Table1[[#This Row],[Avg Rating]]</f>
        <v>0</v>
      </c>
      <c r="J196">
        <v>68</v>
      </c>
      <c r="K196">
        <v>895</v>
      </c>
      <c r="L196">
        <v>72</v>
      </c>
      <c r="M196" s="18">
        <v>67497</v>
      </c>
      <c r="N196">
        <v>801</v>
      </c>
      <c r="O196" s="18">
        <v>17528</v>
      </c>
      <c r="P196">
        <v>80</v>
      </c>
      <c r="Q196" t="s">
        <v>798</v>
      </c>
      <c r="R196" t="s">
        <v>726</v>
      </c>
      <c r="S196" t="s">
        <v>726</v>
      </c>
    </row>
    <row r="197" spans="1:21">
      <c r="A197" t="s">
        <v>220</v>
      </c>
      <c r="B197" t="s">
        <v>221</v>
      </c>
      <c r="C197">
        <v>16</v>
      </c>
      <c r="D197" t="s">
        <v>222</v>
      </c>
      <c r="E197">
        <v>26</v>
      </c>
      <c r="F197">
        <v>5</v>
      </c>
      <c r="G197">
        <v>113</v>
      </c>
      <c r="H197">
        <f>Table1[[#This Row],[Ratings]]*Table1[[#This Row],[Avg Rating]]</f>
        <v>565</v>
      </c>
      <c r="J197">
        <v>52</v>
      </c>
      <c r="K197">
        <v>764</v>
      </c>
      <c r="L197">
        <v>49</v>
      </c>
      <c r="M197" s="18">
        <v>1583</v>
      </c>
      <c r="N197" s="18">
        <v>1354</v>
      </c>
      <c r="O197" s="18">
        <v>9355</v>
      </c>
      <c r="P197">
        <v>74</v>
      </c>
      <c r="Q197" t="s">
        <v>801</v>
      </c>
      <c r="R197" t="s">
        <v>800</v>
      </c>
      <c r="S197" t="s">
        <v>799</v>
      </c>
    </row>
    <row r="198" spans="1:21">
      <c r="A198" t="s">
        <v>223</v>
      </c>
      <c r="B198" t="s">
        <v>224</v>
      </c>
      <c r="D198" t="s">
        <v>626</v>
      </c>
      <c r="G198">
        <v>0</v>
      </c>
      <c r="H198">
        <f>Table1[[#This Row],[Ratings]]*Table1[[#This Row],[Avg Rating]]</f>
        <v>0</v>
      </c>
      <c r="J198">
        <v>26</v>
      </c>
      <c r="K198">
        <v>743</v>
      </c>
      <c r="L198">
        <v>47</v>
      </c>
      <c r="M198" s="18">
        <v>1301</v>
      </c>
      <c r="N198">
        <v>489</v>
      </c>
      <c r="O198" s="18">
        <v>16204</v>
      </c>
      <c r="P198">
        <v>61</v>
      </c>
      <c r="Q198" t="s">
        <v>804</v>
      </c>
      <c r="R198" t="s">
        <v>803</v>
      </c>
      <c r="S198" t="s">
        <v>802</v>
      </c>
    </row>
    <row r="199" spans="1:21">
      <c r="A199" t="s">
        <v>223</v>
      </c>
      <c r="B199" t="s">
        <v>225</v>
      </c>
      <c r="H199">
        <f>Table1[[#This Row],[Ratings]]*Table1[[#This Row],[Avg Rating]]</f>
        <v>0</v>
      </c>
    </row>
    <row r="200" spans="1:21">
      <c r="A200" t="s">
        <v>226</v>
      </c>
      <c r="B200" t="s">
        <v>228</v>
      </c>
      <c r="C200">
        <v>1</v>
      </c>
      <c r="H200">
        <f>Table1[[#This Row],[Ratings]]*Table1[[#This Row],[Avg Rating]]</f>
        <v>0</v>
      </c>
    </row>
    <row r="201" spans="1:21">
      <c r="A201" t="s">
        <v>226</v>
      </c>
      <c r="B201" t="s">
        <v>227</v>
      </c>
      <c r="C201">
        <v>42</v>
      </c>
      <c r="H201">
        <f>Table1[[#This Row],[Ratings]]*Table1[[#This Row],[Avg Rating]]</f>
        <v>0</v>
      </c>
      <c r="J201">
        <v>43</v>
      </c>
      <c r="K201">
        <v>736</v>
      </c>
      <c r="L201">
        <v>44</v>
      </c>
      <c r="M201" s="18">
        <v>3929</v>
      </c>
      <c r="N201">
        <v>261</v>
      </c>
      <c r="O201" s="18">
        <v>1378</v>
      </c>
      <c r="Q201" t="s">
        <v>805</v>
      </c>
      <c r="R201" t="s">
        <v>726</v>
      </c>
      <c r="S201" t="s">
        <v>726</v>
      </c>
      <c r="T201" t="s">
        <v>726</v>
      </c>
      <c r="U201" t="s">
        <v>726</v>
      </c>
    </row>
    <row r="202" spans="1:21">
      <c r="A202" t="s">
        <v>229</v>
      </c>
      <c r="B202" t="s">
        <v>230</v>
      </c>
      <c r="H202">
        <f>Table1[[#This Row],[Ratings]]*Table1[[#This Row],[Avg Rating]]</f>
        <v>0</v>
      </c>
      <c r="J202">
        <v>1</v>
      </c>
      <c r="K202">
        <v>328</v>
      </c>
      <c r="L202">
        <v>19</v>
      </c>
      <c r="M202">
        <v>62</v>
      </c>
      <c r="N202">
        <v>78</v>
      </c>
      <c r="O202">
        <v>78</v>
      </c>
      <c r="P202">
        <v>42</v>
      </c>
      <c r="Q202" t="s">
        <v>806</v>
      </c>
      <c r="R202" t="s">
        <v>726</v>
      </c>
      <c r="S202" t="s">
        <v>726</v>
      </c>
      <c r="T202" t="s">
        <v>726</v>
      </c>
      <c r="U202" t="s">
        <v>726</v>
      </c>
    </row>
    <row r="203" spans="1:21">
      <c r="A203" t="s">
        <v>231</v>
      </c>
      <c r="B203" t="s">
        <v>233</v>
      </c>
      <c r="C203">
        <v>12</v>
      </c>
      <c r="H203">
        <f>Table1[[#This Row],[Ratings]]*Table1[[#This Row],[Avg Rating]]</f>
        <v>0</v>
      </c>
      <c r="J203">
        <v>7</v>
      </c>
      <c r="K203">
        <v>598</v>
      </c>
      <c r="L203">
        <v>30</v>
      </c>
      <c r="M203">
        <v>385</v>
      </c>
      <c r="N203">
        <v>624</v>
      </c>
      <c r="O203">
        <v>747</v>
      </c>
      <c r="P203">
        <v>63</v>
      </c>
      <c r="Q203" t="s">
        <v>807</v>
      </c>
      <c r="R203" t="s">
        <v>726</v>
      </c>
      <c r="S203" t="s">
        <v>726</v>
      </c>
      <c r="T203" t="s">
        <v>726</v>
      </c>
      <c r="U203" t="s">
        <v>726</v>
      </c>
    </row>
    <row r="204" spans="1:21">
      <c r="A204" t="s">
        <v>231</v>
      </c>
      <c r="B204" t="s">
        <v>232</v>
      </c>
      <c r="H204">
        <f>Table1[[#This Row],[Ratings]]*Table1[[#This Row],[Avg Rating]]</f>
        <v>0</v>
      </c>
    </row>
    <row r="205" spans="1:21">
      <c r="A205" t="s">
        <v>234</v>
      </c>
      <c r="B205" t="s">
        <v>235</v>
      </c>
      <c r="C205">
        <v>2166</v>
      </c>
      <c r="D205" t="s">
        <v>627</v>
      </c>
      <c r="E205">
        <v>47</v>
      </c>
      <c r="F205">
        <v>4.5</v>
      </c>
      <c r="G205">
        <v>263</v>
      </c>
      <c r="H205">
        <f>Table1[[#This Row],[Ratings]]*Table1[[#This Row],[Avg Rating]]</f>
        <v>1183.5</v>
      </c>
      <c r="J205">
        <v>32</v>
      </c>
      <c r="K205">
        <v>744</v>
      </c>
      <c r="L205">
        <v>58</v>
      </c>
      <c r="M205" s="18">
        <v>16265</v>
      </c>
      <c r="N205" s="18">
        <v>3741</v>
      </c>
      <c r="O205" s="18">
        <v>11196</v>
      </c>
      <c r="P205">
        <v>71</v>
      </c>
      <c r="Q205" t="s">
        <v>808</v>
      </c>
      <c r="R205" t="s">
        <v>726</v>
      </c>
      <c r="S205" t="s">
        <v>726</v>
      </c>
      <c r="T205" t="s">
        <v>726</v>
      </c>
      <c r="U205" t="s">
        <v>726</v>
      </c>
    </row>
    <row r="206" spans="1:21">
      <c r="A206" t="s">
        <v>236</v>
      </c>
      <c r="B206" t="s">
        <v>237</v>
      </c>
      <c r="H206">
        <f>Table1[[#This Row],[Ratings]]*Table1[[#This Row],[Avg Rating]]</f>
        <v>0</v>
      </c>
      <c r="J206">
        <v>53</v>
      </c>
      <c r="K206">
        <v>829</v>
      </c>
      <c r="L206">
        <v>72</v>
      </c>
      <c r="M206" s="18">
        <v>30841</v>
      </c>
      <c r="N206">
        <v>777</v>
      </c>
      <c r="O206" s="18">
        <v>5267</v>
      </c>
      <c r="P206" t="s">
        <v>726</v>
      </c>
      <c r="Q206" t="s">
        <v>809</v>
      </c>
      <c r="R206" t="s">
        <v>726</v>
      </c>
      <c r="S206" t="s">
        <v>726</v>
      </c>
      <c r="T206" t="s">
        <v>726</v>
      </c>
      <c r="U206" t="s">
        <v>726</v>
      </c>
    </row>
    <row r="207" spans="1:21">
      <c r="A207" t="s">
        <v>238</v>
      </c>
      <c r="B207" t="s">
        <v>239</v>
      </c>
      <c r="C207">
        <v>1</v>
      </c>
      <c r="H207">
        <f>Table1[[#This Row],[Ratings]]*Table1[[#This Row],[Avg Rating]]</f>
        <v>0</v>
      </c>
      <c r="J207">
        <v>51</v>
      </c>
      <c r="K207">
        <v>787</v>
      </c>
      <c r="L207">
        <v>57</v>
      </c>
      <c r="M207" s="18">
        <v>3120</v>
      </c>
      <c r="N207" s="18">
        <v>3395</v>
      </c>
      <c r="O207" s="18">
        <v>18880</v>
      </c>
      <c r="P207">
        <v>63</v>
      </c>
      <c r="Q207" t="s">
        <v>810</v>
      </c>
      <c r="R207" t="s">
        <v>726</v>
      </c>
      <c r="S207" t="s">
        <v>726</v>
      </c>
      <c r="T207" t="s">
        <v>726</v>
      </c>
      <c r="U207" s="19">
        <v>0.36499999999999999</v>
      </c>
    </row>
    <row r="208" spans="1:21">
      <c r="A208" t="s">
        <v>240</v>
      </c>
      <c r="B208" t="s">
        <v>242</v>
      </c>
      <c r="C208">
        <v>1</v>
      </c>
      <c r="H208">
        <f>Table1[[#This Row],[Ratings]]*Table1[[#This Row],[Avg Rating]]</f>
        <v>0</v>
      </c>
    </row>
    <row r="209" spans="1:21">
      <c r="A209" t="s">
        <v>240</v>
      </c>
      <c r="B209" t="s">
        <v>241</v>
      </c>
      <c r="C209">
        <v>2</v>
      </c>
      <c r="H209">
        <f>Table1[[#This Row],[Ratings]]*Table1[[#This Row],[Avg Rating]]</f>
        <v>0</v>
      </c>
      <c r="J209">
        <v>31</v>
      </c>
      <c r="K209">
        <v>695</v>
      </c>
      <c r="L209">
        <v>45</v>
      </c>
      <c r="M209" s="18">
        <v>1318</v>
      </c>
      <c r="N209">
        <v>45</v>
      </c>
      <c r="O209" s="18">
        <v>5322</v>
      </c>
      <c r="P209">
        <v>51</v>
      </c>
      <c r="Q209" t="s">
        <v>811</v>
      </c>
      <c r="R209" t="s">
        <v>726</v>
      </c>
      <c r="S209" t="s">
        <v>726</v>
      </c>
      <c r="T209" t="s">
        <v>726</v>
      </c>
      <c r="U209" s="19">
        <v>0.17799999999999999</v>
      </c>
    </row>
    <row r="210" spans="1:21">
      <c r="A210" t="s">
        <v>243</v>
      </c>
      <c r="B210" t="s">
        <v>244</v>
      </c>
      <c r="C210">
        <v>199</v>
      </c>
      <c r="H210">
        <f>Table1[[#This Row],[Ratings]]*Table1[[#This Row],[Avg Rating]]</f>
        <v>0</v>
      </c>
      <c r="J210">
        <v>36</v>
      </c>
      <c r="K210">
        <v>763</v>
      </c>
      <c r="L210">
        <v>57</v>
      </c>
      <c r="M210" s="18">
        <v>5122</v>
      </c>
      <c r="N210" s="18">
        <v>2050</v>
      </c>
      <c r="O210" s="18">
        <v>12400</v>
      </c>
      <c r="P210">
        <v>61</v>
      </c>
      <c r="Q210" t="s">
        <v>812</v>
      </c>
      <c r="R210" s="19">
        <v>9.5000000000000001E-2</v>
      </c>
      <c r="S210" s="19">
        <v>0.26700000000000002</v>
      </c>
      <c r="T210" s="19">
        <v>4.1000000000000002E-2</v>
      </c>
      <c r="U210" s="19">
        <v>0.21299999999999999</v>
      </c>
    </row>
    <row r="211" spans="1:21">
      <c r="A211" t="s">
        <v>245</v>
      </c>
      <c r="B211" t="s">
        <v>246</v>
      </c>
      <c r="C211">
        <v>47</v>
      </c>
      <c r="D211" t="s">
        <v>628</v>
      </c>
      <c r="G211">
        <v>0</v>
      </c>
      <c r="H211">
        <f>Table1[[#This Row],[Ratings]]*Table1[[#This Row],[Avg Rating]]</f>
        <v>0</v>
      </c>
      <c r="J211">
        <v>38</v>
      </c>
      <c r="K211">
        <v>712</v>
      </c>
      <c r="L211">
        <v>55</v>
      </c>
      <c r="M211">
        <v>4526</v>
      </c>
      <c r="N211">
        <v>3282</v>
      </c>
      <c r="O211">
        <v>4960</v>
      </c>
      <c r="P211">
        <v>64</v>
      </c>
      <c r="Q211" t="s">
        <v>913</v>
      </c>
    </row>
    <row r="212" spans="1:21">
      <c r="A212" t="s">
        <v>245</v>
      </c>
      <c r="D212" t="s">
        <v>629</v>
      </c>
      <c r="G212">
        <v>0</v>
      </c>
      <c r="H212">
        <f>Table1[[#This Row],[Ratings]]*Table1[[#This Row],[Avg Rating]]</f>
        <v>0</v>
      </c>
    </row>
    <row r="213" spans="1:21">
      <c r="A213" t="s">
        <v>247</v>
      </c>
      <c r="B213" t="s">
        <v>248</v>
      </c>
      <c r="H213">
        <f>Table1[[#This Row],[Ratings]]*Table1[[#This Row],[Avg Rating]]</f>
        <v>0</v>
      </c>
      <c r="J213">
        <v>24</v>
      </c>
      <c r="K213">
        <v>647</v>
      </c>
      <c r="L213">
        <v>36</v>
      </c>
      <c r="M213">
        <v>698</v>
      </c>
      <c r="N213">
        <v>423</v>
      </c>
      <c r="O213" s="18">
        <v>3088</v>
      </c>
      <c r="P213">
        <v>49</v>
      </c>
      <c r="Q213" t="s">
        <v>813</v>
      </c>
      <c r="R213" s="19">
        <v>0.23899999999999999</v>
      </c>
      <c r="S213" t="s">
        <v>726</v>
      </c>
      <c r="T213" t="s">
        <v>726</v>
      </c>
      <c r="U213" s="19">
        <v>0.41899999999999998</v>
      </c>
    </row>
    <row r="214" spans="1:21">
      <c r="A214" t="s">
        <v>249</v>
      </c>
      <c r="B214" t="s">
        <v>250</v>
      </c>
      <c r="C214">
        <v>1</v>
      </c>
      <c r="H214">
        <f>Table1[[#This Row],[Ratings]]*Table1[[#This Row],[Avg Rating]]</f>
        <v>0</v>
      </c>
    </row>
    <row r="215" spans="1:21">
      <c r="A215" t="s">
        <v>249</v>
      </c>
      <c r="B215" t="s">
        <v>251</v>
      </c>
      <c r="C215">
        <v>13</v>
      </c>
      <c r="H215">
        <f>Table1[[#This Row],[Ratings]]*Table1[[#This Row],[Avg Rating]]</f>
        <v>0</v>
      </c>
      <c r="J215" s="30">
        <v>34</v>
      </c>
      <c r="K215" s="30">
        <v>700</v>
      </c>
      <c r="L215" s="30">
        <v>45</v>
      </c>
      <c r="M215" s="31">
        <v>1980</v>
      </c>
      <c r="N215" s="30">
        <v>809</v>
      </c>
      <c r="O215" s="31">
        <v>7858</v>
      </c>
      <c r="P215" s="30">
        <v>57</v>
      </c>
      <c r="Q215" s="30" t="s">
        <v>905</v>
      </c>
      <c r="R215" s="32">
        <v>0.124</v>
      </c>
      <c r="S215" s="32">
        <v>0.45800000000000002</v>
      </c>
      <c r="T215" s="30" t="s">
        <v>726</v>
      </c>
      <c r="U215" s="32">
        <v>5.1999999999999998E-2</v>
      </c>
    </row>
    <row r="216" spans="1:21">
      <c r="A216" t="s">
        <v>252</v>
      </c>
      <c r="B216" t="s">
        <v>253</v>
      </c>
      <c r="C216">
        <v>2166</v>
      </c>
      <c r="D216" t="s">
        <v>627</v>
      </c>
      <c r="E216">
        <v>47</v>
      </c>
      <c r="F216">
        <v>4.5</v>
      </c>
      <c r="G216">
        <v>263</v>
      </c>
      <c r="H216">
        <f>Table1[[#This Row],[Ratings]]*Table1[[#This Row],[Avg Rating]]</f>
        <v>1183.5</v>
      </c>
      <c r="J216">
        <v>20</v>
      </c>
      <c r="K216">
        <v>742</v>
      </c>
      <c r="L216">
        <v>59</v>
      </c>
      <c r="M216" s="18">
        <v>25538</v>
      </c>
      <c r="N216" s="18">
        <v>2406</v>
      </c>
      <c r="O216" s="18">
        <v>7665</v>
      </c>
      <c r="P216">
        <v>70</v>
      </c>
      <c r="Q216" t="s">
        <v>814</v>
      </c>
      <c r="R216" s="19">
        <v>3.9E-2</v>
      </c>
      <c r="S216" s="19">
        <v>3.6999999999999998E-2</v>
      </c>
      <c r="T216" s="19">
        <v>2.3E-2</v>
      </c>
      <c r="U216" s="19">
        <v>0.50800000000000001</v>
      </c>
    </row>
    <row r="217" spans="1:21">
      <c r="A217" t="s">
        <v>254</v>
      </c>
      <c r="B217" t="s">
        <v>255</v>
      </c>
      <c r="C217">
        <v>4</v>
      </c>
      <c r="H217">
        <f>Table1[[#This Row],[Ratings]]*Table1[[#This Row],[Avg Rating]]</f>
        <v>0</v>
      </c>
    </row>
    <row r="218" spans="1:21">
      <c r="A218" t="s">
        <v>254</v>
      </c>
      <c r="B218" t="s">
        <v>256</v>
      </c>
      <c r="C218">
        <v>11</v>
      </c>
      <c r="H218">
        <f>Table1[[#This Row],[Ratings]]*Table1[[#This Row],[Avg Rating]]</f>
        <v>0</v>
      </c>
      <c r="J218">
        <v>51</v>
      </c>
      <c r="K218">
        <v>776</v>
      </c>
      <c r="L218">
        <v>58</v>
      </c>
      <c r="M218" s="18">
        <v>6843</v>
      </c>
      <c r="N218" s="18">
        <v>4500</v>
      </c>
      <c r="O218" s="18">
        <v>25004</v>
      </c>
      <c r="P218">
        <v>72</v>
      </c>
      <c r="Q218" t="s">
        <v>815</v>
      </c>
      <c r="R218" s="19">
        <v>5.0999999999999997E-2</v>
      </c>
      <c r="S218" s="19">
        <v>0.16500000000000001</v>
      </c>
      <c r="T218" t="s">
        <v>726</v>
      </c>
      <c r="U218" s="19">
        <v>0.51900000000000002</v>
      </c>
    </row>
    <row r="219" spans="1:21">
      <c r="A219" t="s">
        <v>257</v>
      </c>
      <c r="B219" t="s">
        <v>258</v>
      </c>
      <c r="H219">
        <f>Table1[[#This Row],[Ratings]]*Table1[[#This Row],[Avg Rating]]</f>
        <v>0</v>
      </c>
      <c r="J219">
        <v>1</v>
      </c>
      <c r="K219">
        <v>523</v>
      </c>
      <c r="L219">
        <v>29</v>
      </c>
      <c r="M219">
        <v>344</v>
      </c>
      <c r="N219">
        <v>850</v>
      </c>
      <c r="O219">
        <v>113</v>
      </c>
      <c r="P219">
        <v>48</v>
      </c>
      <c r="Q219" t="s">
        <v>816</v>
      </c>
      <c r="R219" s="19">
        <v>0.68500000000000005</v>
      </c>
      <c r="S219" t="s">
        <v>726</v>
      </c>
      <c r="T219" t="s">
        <v>726</v>
      </c>
      <c r="U219" s="19">
        <v>0.16600000000000001</v>
      </c>
    </row>
    <row r="220" spans="1:21">
      <c r="A220" t="s">
        <v>259</v>
      </c>
      <c r="B220" t="s">
        <v>260</v>
      </c>
      <c r="C220">
        <v>409</v>
      </c>
      <c r="D220" t="s">
        <v>630</v>
      </c>
      <c r="F220">
        <v>5</v>
      </c>
      <c r="G220">
        <v>39</v>
      </c>
      <c r="H220">
        <f>Table1[[#This Row],[Ratings]]*Table1[[#This Row],[Avg Rating]]</f>
        <v>195</v>
      </c>
      <c r="J220">
        <v>61</v>
      </c>
      <c r="K220">
        <v>786</v>
      </c>
      <c r="L220">
        <v>65</v>
      </c>
      <c r="M220" s="18">
        <v>17188</v>
      </c>
      <c r="N220" s="18">
        <v>7096</v>
      </c>
      <c r="O220" s="18">
        <v>11906</v>
      </c>
      <c r="P220">
        <v>73</v>
      </c>
      <c r="Q220" t="s">
        <v>817</v>
      </c>
      <c r="R220" s="19">
        <v>2.5000000000000001E-2</v>
      </c>
      <c r="S220" t="s">
        <v>726</v>
      </c>
      <c r="T220" s="19">
        <v>6.3E-2</v>
      </c>
      <c r="U220" s="19">
        <v>0.26800000000000002</v>
      </c>
    </row>
    <row r="221" spans="1:21">
      <c r="A221" t="s">
        <v>259</v>
      </c>
      <c r="D221" t="s">
        <v>631</v>
      </c>
      <c r="F221">
        <v>4.5</v>
      </c>
      <c r="G221">
        <v>32</v>
      </c>
      <c r="H221">
        <f>Table1[[#This Row],[Ratings]]*Table1[[#This Row],[Avg Rating]]</f>
        <v>144</v>
      </c>
    </row>
    <row r="222" spans="1:21">
      <c r="A222" t="s">
        <v>259</v>
      </c>
      <c r="D222" t="s">
        <v>632</v>
      </c>
      <c r="E222">
        <v>2</v>
      </c>
      <c r="F222">
        <v>5</v>
      </c>
      <c r="G222">
        <v>1006</v>
      </c>
      <c r="H222">
        <f>Table1[[#This Row],[Ratings]]*Table1[[#This Row],[Avg Rating]]</f>
        <v>5030</v>
      </c>
      <c r="I222">
        <v>67</v>
      </c>
    </row>
    <row r="223" spans="1:21">
      <c r="A223" t="s">
        <v>261</v>
      </c>
      <c r="B223" t="s">
        <v>262</v>
      </c>
      <c r="H223">
        <f>Table1[[#This Row],[Ratings]]*Table1[[#This Row],[Avg Rating]]</f>
        <v>0</v>
      </c>
      <c r="J223">
        <v>5</v>
      </c>
      <c r="K223">
        <v>550</v>
      </c>
      <c r="L223">
        <v>29</v>
      </c>
      <c r="M223" s="18">
        <v>1199</v>
      </c>
      <c r="N223">
        <v>153</v>
      </c>
      <c r="O223">
        <v>62</v>
      </c>
      <c r="P223" t="s">
        <v>726</v>
      </c>
      <c r="Q223" t="s">
        <v>914</v>
      </c>
      <c r="R223" t="s">
        <v>726</v>
      </c>
      <c r="S223" t="s">
        <v>726</v>
      </c>
      <c r="T223" t="s">
        <v>726</v>
      </c>
      <c r="U223" t="s">
        <v>726</v>
      </c>
    </row>
    <row r="224" spans="1:21">
      <c r="A224" t="s">
        <v>263</v>
      </c>
      <c r="B224" t="s">
        <v>264</v>
      </c>
      <c r="C224">
        <v>3</v>
      </c>
      <c r="H224">
        <f>Table1[[#This Row],[Ratings]]*Table1[[#This Row],[Avg Rating]]</f>
        <v>0</v>
      </c>
      <c r="J224">
        <v>27</v>
      </c>
      <c r="K224">
        <v>594</v>
      </c>
      <c r="L224" t="s">
        <v>726</v>
      </c>
      <c r="M224" s="18">
        <v>2835</v>
      </c>
      <c r="N224" s="18">
        <v>197</v>
      </c>
      <c r="O224" s="18">
        <v>313</v>
      </c>
      <c r="P224" t="s">
        <v>726</v>
      </c>
      <c r="Q224" t="s">
        <v>818</v>
      </c>
      <c r="R224" t="s">
        <v>726</v>
      </c>
      <c r="S224" t="s">
        <v>726</v>
      </c>
      <c r="T224" t="s">
        <v>726</v>
      </c>
      <c r="U224" t="s">
        <v>726</v>
      </c>
    </row>
    <row r="225" spans="1:21">
      <c r="A225" t="s">
        <v>265</v>
      </c>
      <c r="B225" t="s">
        <v>267</v>
      </c>
      <c r="C225">
        <v>4000</v>
      </c>
      <c r="D225" t="s">
        <v>526</v>
      </c>
      <c r="F225">
        <v>5</v>
      </c>
      <c r="G225">
        <v>5</v>
      </c>
      <c r="H225">
        <f>Table1[[#This Row],[Ratings]]*Table1[[#This Row],[Avg Rating]]</f>
        <v>25</v>
      </c>
      <c r="J225">
        <v>1</v>
      </c>
      <c r="K225">
        <v>547</v>
      </c>
      <c r="L225" t="s">
        <v>726</v>
      </c>
      <c r="M225" s="18">
        <v>37</v>
      </c>
      <c r="N225" s="18">
        <v>19</v>
      </c>
      <c r="O225" s="18">
        <v>0</v>
      </c>
      <c r="P225" t="s">
        <v>726</v>
      </c>
      <c r="Q225" t="s">
        <v>819</v>
      </c>
      <c r="R225" t="s">
        <v>726</v>
      </c>
      <c r="S225" t="s">
        <v>726</v>
      </c>
      <c r="T225" t="s">
        <v>726</v>
      </c>
      <c r="U225" t="s">
        <v>726</v>
      </c>
    </row>
    <row r="226" spans="1:21">
      <c r="A226" t="s">
        <v>265</v>
      </c>
      <c r="B226" t="s">
        <v>266</v>
      </c>
      <c r="H226">
        <f>Table1[[#This Row],[Ratings]]*Table1[[#This Row],[Avg Rating]]</f>
        <v>0</v>
      </c>
    </row>
    <row r="227" spans="1:21">
      <c r="A227" t="s">
        <v>268</v>
      </c>
      <c r="B227" t="s">
        <v>269</v>
      </c>
      <c r="C227">
        <v>2</v>
      </c>
      <c r="H227">
        <f>Table1[[#This Row],[Ratings]]*Table1[[#This Row],[Avg Rating]]</f>
        <v>0</v>
      </c>
    </row>
    <row r="228" spans="1:21">
      <c r="A228" t="s">
        <v>268</v>
      </c>
      <c r="B228" t="s">
        <v>270</v>
      </c>
      <c r="C228">
        <v>249</v>
      </c>
      <c r="D228" t="s">
        <v>633</v>
      </c>
      <c r="F228">
        <v>5</v>
      </c>
      <c r="G228">
        <v>32</v>
      </c>
      <c r="H228">
        <f>Table1[[#This Row],[Ratings]]*Table1[[#This Row],[Avg Rating]]</f>
        <v>160</v>
      </c>
      <c r="J228" s="30">
        <v>56</v>
      </c>
      <c r="K228" s="30">
        <v>781</v>
      </c>
      <c r="L228" s="30">
        <v>56</v>
      </c>
      <c r="M228" s="31">
        <v>3448</v>
      </c>
      <c r="N228" s="31">
        <v>296</v>
      </c>
      <c r="O228" s="31">
        <v>14618</v>
      </c>
      <c r="P228" s="31">
        <v>65</v>
      </c>
      <c r="Q228" s="30" t="s">
        <v>909</v>
      </c>
      <c r="R228" s="32">
        <v>0.106</v>
      </c>
      <c r="S228" s="32">
        <v>0.216</v>
      </c>
      <c r="T228" s="32">
        <v>8.9999999999999998E-4</v>
      </c>
      <c r="U228" s="32">
        <v>8.9999999999999993E-3</v>
      </c>
    </row>
    <row r="229" spans="1:21">
      <c r="A229" t="s">
        <v>271</v>
      </c>
      <c r="B229" t="s">
        <v>273</v>
      </c>
      <c r="C229">
        <v>158</v>
      </c>
      <c r="H229">
        <f>Table1[[#This Row],[Ratings]]*Table1[[#This Row],[Avg Rating]]</f>
        <v>0</v>
      </c>
    </row>
    <row r="230" spans="1:21">
      <c r="A230" t="s">
        <v>271</v>
      </c>
      <c r="B230" t="s">
        <v>272</v>
      </c>
      <c r="C230">
        <v>414</v>
      </c>
      <c r="D230" t="s">
        <v>634</v>
      </c>
      <c r="F230">
        <v>5</v>
      </c>
      <c r="G230">
        <v>1</v>
      </c>
      <c r="H230">
        <f>Table1[[#This Row],[Ratings]]*Table1[[#This Row],[Avg Rating]]</f>
        <v>5</v>
      </c>
      <c r="J230">
        <v>49</v>
      </c>
      <c r="K230">
        <v>837</v>
      </c>
      <c r="L230">
        <v>75</v>
      </c>
      <c r="M230" s="18">
        <v>20063</v>
      </c>
      <c r="N230" s="18">
        <v>5088</v>
      </c>
      <c r="O230" s="18">
        <v>44386</v>
      </c>
      <c r="P230">
        <v>71</v>
      </c>
      <c r="Q230" t="s">
        <v>822</v>
      </c>
      <c r="R230" t="s">
        <v>821</v>
      </c>
      <c r="S230" t="s">
        <v>820</v>
      </c>
      <c r="T230" t="s">
        <v>726</v>
      </c>
      <c r="U230" t="s">
        <v>726</v>
      </c>
    </row>
    <row r="231" spans="1:21">
      <c r="A231" t="s">
        <v>274</v>
      </c>
      <c r="B231" t="s">
        <v>275</v>
      </c>
      <c r="C231" t="s">
        <v>493</v>
      </c>
      <c r="H231">
        <f>Table1[[#This Row],[Ratings]]*Table1[[#This Row],[Avg Rating]]</f>
        <v>0</v>
      </c>
      <c r="J231">
        <v>4</v>
      </c>
      <c r="K231">
        <v>468</v>
      </c>
      <c r="L231" t="s">
        <v>726</v>
      </c>
      <c r="M231">
        <v>55</v>
      </c>
      <c r="N231">
        <v>123</v>
      </c>
      <c r="O231">
        <v>102</v>
      </c>
      <c r="P231" t="s">
        <v>726</v>
      </c>
      <c r="Q231" t="s">
        <v>823</v>
      </c>
      <c r="R231" t="s">
        <v>726</v>
      </c>
      <c r="S231" t="s">
        <v>726</v>
      </c>
      <c r="T231" t="s">
        <v>726</v>
      </c>
    </row>
    <row r="232" spans="1:21">
      <c r="A232" t="s">
        <v>276</v>
      </c>
      <c r="B232" t="s">
        <v>277</v>
      </c>
      <c r="C232" t="s">
        <v>493</v>
      </c>
      <c r="H232">
        <f>Table1[[#This Row],[Ratings]]*Table1[[#This Row],[Avg Rating]]</f>
        <v>0</v>
      </c>
      <c r="J232">
        <v>1</v>
      </c>
      <c r="K232">
        <v>246</v>
      </c>
      <c r="L232">
        <v>0</v>
      </c>
      <c r="M232">
        <v>35</v>
      </c>
      <c r="N232">
        <v>108</v>
      </c>
      <c r="O232">
        <v>1</v>
      </c>
    </row>
    <row r="233" spans="1:21">
      <c r="A233" t="s">
        <v>278</v>
      </c>
      <c r="B233" t="s">
        <v>279</v>
      </c>
      <c r="C233">
        <v>3</v>
      </c>
      <c r="D233" t="s">
        <v>636</v>
      </c>
      <c r="E233">
        <v>16</v>
      </c>
      <c r="F233">
        <v>5</v>
      </c>
      <c r="G233">
        <v>241</v>
      </c>
      <c r="H233">
        <f>Table1[[#This Row],[Ratings]]*Table1[[#This Row],[Avg Rating]]</f>
        <v>1205</v>
      </c>
    </row>
    <row r="234" spans="1:21">
      <c r="A234" t="s">
        <v>278</v>
      </c>
      <c r="B234" t="s">
        <v>280</v>
      </c>
      <c r="C234">
        <v>72</v>
      </c>
      <c r="D234" t="s">
        <v>635</v>
      </c>
      <c r="F234">
        <v>5</v>
      </c>
      <c r="G234">
        <v>2</v>
      </c>
      <c r="H234">
        <f>Table1[[#This Row],[Ratings]]*Table1[[#This Row],[Avg Rating]]</f>
        <v>10</v>
      </c>
    </row>
    <row r="235" spans="1:21">
      <c r="A235" t="s">
        <v>278</v>
      </c>
      <c r="D235" t="s">
        <v>638</v>
      </c>
      <c r="F235">
        <v>5</v>
      </c>
      <c r="G235">
        <v>1</v>
      </c>
      <c r="H235">
        <f>Table1[[#This Row],[Ratings]]*Table1[[#This Row],[Avg Rating]]</f>
        <v>5</v>
      </c>
      <c r="J235">
        <v>38</v>
      </c>
      <c r="K235">
        <v>738</v>
      </c>
      <c r="L235">
        <v>44</v>
      </c>
      <c r="M235" s="18">
        <v>3129</v>
      </c>
      <c r="N235" s="18">
        <v>1271</v>
      </c>
      <c r="O235" s="18">
        <v>5874</v>
      </c>
      <c r="P235">
        <v>62</v>
      </c>
      <c r="Q235" t="s">
        <v>824</v>
      </c>
      <c r="R235" t="s">
        <v>726</v>
      </c>
      <c r="S235" t="s">
        <v>726</v>
      </c>
      <c r="T235" t="s">
        <v>726</v>
      </c>
      <c r="U235" s="19">
        <v>0.33900000000000002</v>
      </c>
    </row>
    <row r="236" spans="1:21">
      <c r="A236" t="s">
        <v>278</v>
      </c>
      <c r="D236" t="s">
        <v>637</v>
      </c>
      <c r="F236">
        <v>5</v>
      </c>
      <c r="G236">
        <v>13</v>
      </c>
      <c r="H236">
        <f>Table1[[#This Row],[Ratings]]*Table1[[#This Row],[Avg Rating]]</f>
        <v>65</v>
      </c>
    </row>
    <row r="237" spans="1:21">
      <c r="A237" t="s">
        <v>281</v>
      </c>
      <c r="D237" t="s">
        <v>639</v>
      </c>
      <c r="F237">
        <v>4</v>
      </c>
      <c r="G237">
        <v>5</v>
      </c>
      <c r="H237">
        <f>Table1[[#This Row],[Ratings]]*Table1[[#This Row],[Avg Rating]]</f>
        <v>20</v>
      </c>
      <c r="J237">
        <v>30</v>
      </c>
      <c r="K237">
        <v>728</v>
      </c>
      <c r="L237">
        <v>55</v>
      </c>
      <c r="M237" s="18">
        <v>8840</v>
      </c>
      <c r="N237" s="18">
        <v>529</v>
      </c>
      <c r="O237" s="18">
        <v>8157</v>
      </c>
      <c r="P237" t="s">
        <v>726</v>
      </c>
      <c r="Q237" t="s">
        <v>825</v>
      </c>
      <c r="R237" t="s">
        <v>726</v>
      </c>
      <c r="S237" t="s">
        <v>726</v>
      </c>
      <c r="T237" t="s">
        <v>726</v>
      </c>
      <c r="U237" s="19" t="s">
        <v>726</v>
      </c>
    </row>
    <row r="238" spans="1:21">
      <c r="A238" t="s">
        <v>282</v>
      </c>
      <c r="H238" s="13">
        <f>Table1[[#This Row],[Ratings]]*Table1[[#This Row],[Avg Rating]]</f>
        <v>0</v>
      </c>
      <c r="J238">
        <v>46</v>
      </c>
      <c r="K238">
        <v>765</v>
      </c>
      <c r="L238">
        <v>64</v>
      </c>
      <c r="M238" s="18">
        <v>9514</v>
      </c>
      <c r="N238">
        <v>271</v>
      </c>
      <c r="O238" s="18">
        <v>2053</v>
      </c>
      <c r="Q238" t="s">
        <v>922</v>
      </c>
      <c r="U238" s="19"/>
    </row>
    <row r="239" spans="1:21">
      <c r="A239" t="s">
        <v>283</v>
      </c>
      <c r="B239" t="s">
        <v>284</v>
      </c>
      <c r="C239">
        <v>33</v>
      </c>
      <c r="H239">
        <f>Table1[[#This Row],[Ratings]]*Table1[[#This Row],[Avg Rating]]</f>
        <v>0</v>
      </c>
      <c r="J239">
        <v>1</v>
      </c>
      <c r="K239">
        <v>495</v>
      </c>
      <c r="L239" t="s">
        <v>726</v>
      </c>
      <c r="M239">
        <v>291</v>
      </c>
      <c r="N239">
        <v>548</v>
      </c>
      <c r="O239">
        <v>655</v>
      </c>
      <c r="P239">
        <v>57</v>
      </c>
      <c r="Q239" t="s">
        <v>826</v>
      </c>
      <c r="R239" t="s">
        <v>726</v>
      </c>
      <c r="S239" t="s">
        <v>726</v>
      </c>
      <c r="T239" t="s">
        <v>726</v>
      </c>
      <c r="U239" t="s">
        <v>726</v>
      </c>
    </row>
    <row r="240" spans="1:21">
      <c r="A240" t="s">
        <v>285</v>
      </c>
      <c r="B240" t="s">
        <v>286</v>
      </c>
      <c r="C240">
        <v>51</v>
      </c>
      <c r="H240">
        <f>Table1[[#This Row],[Ratings]]*Table1[[#This Row],[Avg Rating]]</f>
        <v>0</v>
      </c>
    </row>
    <row r="241" spans="1:21">
      <c r="A241" t="s">
        <v>285</v>
      </c>
      <c r="B241" t="s">
        <v>287</v>
      </c>
      <c r="C241">
        <v>12096</v>
      </c>
      <c r="H241">
        <f>Table1[[#This Row],[Ratings]]*Table1[[#This Row],[Avg Rating]]</f>
        <v>0</v>
      </c>
      <c r="J241">
        <v>60</v>
      </c>
      <c r="K241">
        <v>899</v>
      </c>
      <c r="L241">
        <v>79</v>
      </c>
      <c r="M241" s="18">
        <v>63258</v>
      </c>
      <c r="N241" s="18">
        <v>3599</v>
      </c>
      <c r="O241" s="18">
        <v>27158</v>
      </c>
      <c r="P241">
        <v>79</v>
      </c>
      <c r="Q241" t="s">
        <v>827</v>
      </c>
      <c r="R241" t="s">
        <v>726</v>
      </c>
      <c r="S241" s="19">
        <v>0.255</v>
      </c>
      <c r="T241" t="s">
        <v>726</v>
      </c>
      <c r="U241" t="s">
        <v>726</v>
      </c>
    </row>
    <row r="242" spans="1:21">
      <c r="A242" t="s">
        <v>288</v>
      </c>
      <c r="B242" t="s">
        <v>289</v>
      </c>
      <c r="C242">
        <v>22775</v>
      </c>
      <c r="D242" t="s">
        <v>640</v>
      </c>
      <c r="F242">
        <v>4.5</v>
      </c>
      <c r="G242">
        <v>35</v>
      </c>
      <c r="H242">
        <f>Table1[[#This Row],[Ratings]]*Table1[[#This Row],[Avg Rating]]</f>
        <v>157.5</v>
      </c>
      <c r="J242">
        <v>67</v>
      </c>
      <c r="K242">
        <v>953</v>
      </c>
      <c r="L242">
        <v>87</v>
      </c>
      <c r="M242" s="18">
        <v>494085</v>
      </c>
      <c r="N242" s="18">
        <v>2124</v>
      </c>
      <c r="O242" s="18">
        <v>6814</v>
      </c>
      <c r="P242">
        <v>87</v>
      </c>
      <c r="Q242" t="s">
        <v>829</v>
      </c>
      <c r="R242" t="s">
        <v>726</v>
      </c>
      <c r="S242" t="s">
        <v>828</v>
      </c>
      <c r="T242" t="s">
        <v>726</v>
      </c>
      <c r="U242" t="s">
        <v>726</v>
      </c>
    </row>
    <row r="243" spans="1:21">
      <c r="A243" t="s">
        <v>288</v>
      </c>
      <c r="D243" t="s">
        <v>959</v>
      </c>
      <c r="F243">
        <v>4</v>
      </c>
      <c r="G243">
        <v>1472</v>
      </c>
      <c r="H243" s="13">
        <f>Table1[[#This Row],[Ratings]]*Table1[[#This Row],[Avg Rating]]</f>
        <v>5888</v>
      </c>
      <c r="M243" s="18"/>
      <c r="N243" s="18"/>
      <c r="O243" s="18"/>
    </row>
    <row r="244" spans="1:21">
      <c r="A244" t="s">
        <v>288</v>
      </c>
      <c r="B244" t="s">
        <v>291</v>
      </c>
      <c r="D244" t="s">
        <v>641</v>
      </c>
      <c r="G244">
        <v>0</v>
      </c>
      <c r="H244">
        <f>Table1[[#This Row],[Ratings]]*Table1[[#This Row],[Avg Rating]]</f>
        <v>0</v>
      </c>
    </row>
    <row r="245" spans="1:21">
      <c r="A245" t="s">
        <v>288</v>
      </c>
      <c r="B245" t="s">
        <v>290</v>
      </c>
      <c r="D245" t="s">
        <v>642</v>
      </c>
      <c r="E245">
        <v>152</v>
      </c>
      <c r="F245">
        <v>4</v>
      </c>
      <c r="G245">
        <v>97</v>
      </c>
      <c r="H245">
        <f>Table1[[#This Row],[Ratings]]*Table1[[#This Row],[Avg Rating]]</f>
        <v>388</v>
      </c>
    </row>
    <row r="246" spans="1:21">
      <c r="A246" t="s">
        <v>288</v>
      </c>
      <c r="D246" t="s">
        <v>643</v>
      </c>
      <c r="E246">
        <v>168</v>
      </c>
      <c r="F246">
        <v>4</v>
      </c>
      <c r="G246">
        <v>22</v>
      </c>
      <c r="H246">
        <f>Table1[[#This Row],[Ratings]]*Table1[[#This Row],[Avg Rating]]</f>
        <v>88</v>
      </c>
    </row>
    <row r="247" spans="1:21">
      <c r="A247" t="s">
        <v>288</v>
      </c>
      <c r="D247" t="s">
        <v>644</v>
      </c>
      <c r="E247">
        <v>158</v>
      </c>
      <c r="F247">
        <v>4</v>
      </c>
      <c r="G247">
        <v>35</v>
      </c>
      <c r="H247">
        <f>Table1[[#This Row],[Ratings]]*Table1[[#This Row],[Avg Rating]]</f>
        <v>140</v>
      </c>
    </row>
    <row r="248" spans="1:21">
      <c r="A248" t="s">
        <v>288</v>
      </c>
      <c r="D248" t="s">
        <v>645</v>
      </c>
      <c r="E248">
        <v>234</v>
      </c>
      <c r="F248">
        <v>5</v>
      </c>
      <c r="G248">
        <v>5</v>
      </c>
      <c r="H248">
        <f>Table1[[#This Row],[Ratings]]*Table1[[#This Row],[Avg Rating]]</f>
        <v>25</v>
      </c>
    </row>
    <row r="249" spans="1:21">
      <c r="A249" t="s">
        <v>288</v>
      </c>
      <c r="D249" t="s">
        <v>646</v>
      </c>
      <c r="E249">
        <v>236</v>
      </c>
      <c r="F249">
        <v>4</v>
      </c>
      <c r="G249">
        <v>20</v>
      </c>
      <c r="H249">
        <f>Table1[[#This Row],[Ratings]]*Table1[[#This Row],[Avg Rating]]</f>
        <v>80</v>
      </c>
    </row>
    <row r="250" spans="1:21">
      <c r="A250" t="s">
        <v>288</v>
      </c>
      <c r="D250" t="s">
        <v>647</v>
      </c>
      <c r="F250">
        <v>4.5</v>
      </c>
      <c r="G250">
        <v>12</v>
      </c>
      <c r="H250">
        <f>Table1[[#This Row],[Ratings]]*Table1[[#This Row],[Avg Rating]]</f>
        <v>54</v>
      </c>
    </row>
    <row r="251" spans="1:21">
      <c r="A251" t="s">
        <v>293</v>
      </c>
      <c r="B251" t="s">
        <v>295</v>
      </c>
      <c r="C251">
        <v>1</v>
      </c>
      <c r="D251" t="s">
        <v>649</v>
      </c>
      <c r="F251">
        <v>5</v>
      </c>
      <c r="G251">
        <v>5</v>
      </c>
      <c r="H251">
        <f>Table1[[#This Row],[Ratings]]*Table1[[#This Row],[Avg Rating]]</f>
        <v>25</v>
      </c>
    </row>
    <row r="252" spans="1:21">
      <c r="A252" t="s">
        <v>293</v>
      </c>
      <c r="B252" t="s">
        <v>294</v>
      </c>
      <c r="C252">
        <v>46</v>
      </c>
      <c r="D252" t="s">
        <v>648</v>
      </c>
      <c r="E252">
        <v>203</v>
      </c>
      <c r="F252">
        <v>5</v>
      </c>
      <c r="G252">
        <v>74</v>
      </c>
      <c r="H252">
        <f>Table1[[#This Row],[Ratings]]*Table1[[#This Row],[Avg Rating]]</f>
        <v>370</v>
      </c>
      <c r="J252">
        <v>37</v>
      </c>
      <c r="K252">
        <v>724</v>
      </c>
      <c r="L252">
        <v>46</v>
      </c>
      <c r="M252" s="18">
        <v>2624</v>
      </c>
      <c r="N252" s="18">
        <v>2846</v>
      </c>
      <c r="O252" s="18">
        <v>5700</v>
      </c>
      <c r="P252">
        <v>62</v>
      </c>
      <c r="Q252" t="s">
        <v>830</v>
      </c>
      <c r="R252" t="s">
        <v>726</v>
      </c>
      <c r="S252" t="s">
        <v>726</v>
      </c>
      <c r="T252" t="s">
        <v>726</v>
      </c>
      <c r="U252" t="s">
        <v>726</v>
      </c>
    </row>
    <row r="253" spans="1:21">
      <c r="A253" t="s">
        <v>296</v>
      </c>
      <c r="B253" t="s">
        <v>298</v>
      </c>
      <c r="C253">
        <v>1</v>
      </c>
      <c r="H253">
        <f>Table1[[#This Row],[Ratings]]*Table1[[#This Row],[Avg Rating]]</f>
        <v>0</v>
      </c>
    </row>
    <row r="254" spans="1:21">
      <c r="A254" t="s">
        <v>296</v>
      </c>
      <c r="B254" t="s">
        <v>297</v>
      </c>
      <c r="C254">
        <v>45</v>
      </c>
      <c r="D254" t="s">
        <v>650</v>
      </c>
      <c r="F254">
        <v>5</v>
      </c>
      <c r="G254">
        <v>1</v>
      </c>
      <c r="H254">
        <f>Table1[[#This Row],[Ratings]]*Table1[[#This Row],[Avg Rating]]</f>
        <v>5</v>
      </c>
      <c r="J254">
        <v>48</v>
      </c>
      <c r="K254">
        <v>724</v>
      </c>
      <c r="L254">
        <v>42</v>
      </c>
      <c r="M254" s="18">
        <v>4431</v>
      </c>
      <c r="N254" s="18">
        <v>1894</v>
      </c>
      <c r="O254" s="18">
        <v>8825</v>
      </c>
      <c r="P254">
        <v>55</v>
      </c>
      <c r="Q254" t="s">
        <v>831</v>
      </c>
      <c r="R254" s="20">
        <v>0.13</v>
      </c>
      <c r="S254" t="s">
        <v>726</v>
      </c>
      <c r="T254" s="19">
        <v>2E-3</v>
      </c>
      <c r="U254" s="19">
        <v>0.28299999999999997</v>
      </c>
    </row>
    <row r="255" spans="1:21">
      <c r="A255" t="s">
        <v>299</v>
      </c>
      <c r="B255" t="s">
        <v>300</v>
      </c>
      <c r="C255">
        <v>4</v>
      </c>
      <c r="D255" t="s">
        <v>651</v>
      </c>
      <c r="G255">
        <v>0</v>
      </c>
      <c r="H255">
        <f>Table1[[#This Row],[Ratings]]*Table1[[#This Row],[Avg Rating]]</f>
        <v>0</v>
      </c>
      <c r="J255">
        <v>40</v>
      </c>
      <c r="K255">
        <v>738</v>
      </c>
      <c r="L255">
        <v>51</v>
      </c>
      <c r="M255" s="18">
        <v>1494</v>
      </c>
      <c r="N255" s="18">
        <v>1323</v>
      </c>
      <c r="O255" s="18">
        <v>12592</v>
      </c>
      <c r="P255">
        <v>67</v>
      </c>
      <c r="Q255" t="s">
        <v>832</v>
      </c>
      <c r="S255" s="19">
        <v>0.126</v>
      </c>
    </row>
    <row r="256" spans="1:21">
      <c r="A256" t="s">
        <v>299</v>
      </c>
      <c r="B256" t="s">
        <v>301</v>
      </c>
      <c r="D256" t="s">
        <v>652</v>
      </c>
      <c r="G256">
        <v>0</v>
      </c>
      <c r="H256">
        <f>Table1[[#This Row],[Ratings]]*Table1[[#This Row],[Avg Rating]]</f>
        <v>0</v>
      </c>
    </row>
    <row r="257" spans="1:21">
      <c r="A257" t="s">
        <v>299</v>
      </c>
      <c r="D257" t="s">
        <v>299</v>
      </c>
      <c r="G257">
        <v>0</v>
      </c>
      <c r="H257">
        <f>Table1[[#This Row],[Ratings]]*Table1[[#This Row],[Avg Rating]]</f>
        <v>0</v>
      </c>
    </row>
    <row r="258" spans="1:21">
      <c r="A258" t="s">
        <v>302</v>
      </c>
      <c r="B258" t="s">
        <v>304</v>
      </c>
      <c r="C258">
        <v>4</v>
      </c>
      <c r="H258">
        <f>Table1[[#This Row],[Ratings]]*Table1[[#This Row],[Avg Rating]]</f>
        <v>0</v>
      </c>
    </row>
    <row r="259" spans="1:21">
      <c r="A259" t="s">
        <v>302</v>
      </c>
      <c r="B259" t="s">
        <v>303</v>
      </c>
      <c r="C259">
        <v>448</v>
      </c>
      <c r="D259" t="s">
        <v>653</v>
      </c>
      <c r="E259">
        <v>72</v>
      </c>
      <c r="F259">
        <v>5</v>
      </c>
      <c r="G259">
        <v>822</v>
      </c>
      <c r="H259">
        <f>Table1[[#This Row],[Ratings]]*Table1[[#This Row],[Avg Rating]]</f>
        <v>4110</v>
      </c>
      <c r="J259">
        <v>58</v>
      </c>
      <c r="K259">
        <v>877</v>
      </c>
      <c r="L259">
        <v>61</v>
      </c>
      <c r="M259" s="18">
        <v>22015</v>
      </c>
      <c r="N259" s="18">
        <v>1223</v>
      </c>
      <c r="O259" s="18">
        <v>16257</v>
      </c>
      <c r="P259">
        <v>73</v>
      </c>
      <c r="Q259" t="s">
        <v>835</v>
      </c>
      <c r="R259" t="s">
        <v>834</v>
      </c>
      <c r="S259" t="s">
        <v>833</v>
      </c>
    </row>
    <row r="260" spans="1:21">
      <c r="A260" t="s">
        <v>305</v>
      </c>
      <c r="B260" t="s">
        <v>307</v>
      </c>
      <c r="C260">
        <v>491</v>
      </c>
      <c r="D260" t="s">
        <v>654</v>
      </c>
      <c r="F260">
        <v>5</v>
      </c>
      <c r="G260">
        <v>36</v>
      </c>
      <c r="H260">
        <f>Table1[[#This Row],[Ratings]]*Table1[[#This Row],[Avg Rating]]</f>
        <v>180</v>
      </c>
      <c r="J260">
        <v>68</v>
      </c>
      <c r="K260">
        <v>975</v>
      </c>
      <c r="L260">
        <v>73</v>
      </c>
      <c r="M260" s="18">
        <v>26065</v>
      </c>
      <c r="N260">
        <v>674</v>
      </c>
      <c r="O260" s="18">
        <v>115779</v>
      </c>
      <c r="P260">
        <v>81</v>
      </c>
      <c r="Q260" t="s">
        <v>836</v>
      </c>
      <c r="R260" t="s">
        <v>726</v>
      </c>
      <c r="S260" t="s">
        <v>726</v>
      </c>
    </row>
    <row r="261" spans="1:21">
      <c r="A261" t="s">
        <v>305</v>
      </c>
      <c r="B261" t="s">
        <v>306</v>
      </c>
      <c r="H261">
        <f>Table1[[#This Row],[Ratings]]*Table1[[#This Row],[Avg Rating]]</f>
        <v>0</v>
      </c>
    </row>
    <row r="262" spans="1:21">
      <c r="A262" t="s">
        <v>308</v>
      </c>
      <c r="B262" t="s">
        <v>310</v>
      </c>
      <c r="C262">
        <v>3</v>
      </c>
      <c r="D262" t="s">
        <v>656</v>
      </c>
      <c r="G262">
        <v>0</v>
      </c>
      <c r="H262">
        <f>Table1[[#This Row],[Ratings]]*Table1[[#This Row],[Avg Rating]]</f>
        <v>0</v>
      </c>
    </row>
    <row r="263" spans="1:21">
      <c r="A263" t="s">
        <v>308</v>
      </c>
      <c r="B263" t="s">
        <v>309</v>
      </c>
      <c r="C263">
        <v>4</v>
      </c>
      <c r="D263" t="s">
        <v>655</v>
      </c>
      <c r="G263">
        <v>0</v>
      </c>
      <c r="H263">
        <f>Table1[[#This Row],[Ratings]]*Table1[[#This Row],[Avg Rating]]</f>
        <v>0</v>
      </c>
      <c r="J263">
        <v>40</v>
      </c>
      <c r="K263">
        <v>771</v>
      </c>
      <c r="L263">
        <v>64</v>
      </c>
      <c r="M263" s="18">
        <v>8451</v>
      </c>
      <c r="N263" s="18">
        <v>5139</v>
      </c>
      <c r="O263" s="18">
        <v>13287</v>
      </c>
      <c r="P263">
        <v>77</v>
      </c>
      <c r="Q263" t="s">
        <v>839</v>
      </c>
      <c r="R263" t="s">
        <v>838</v>
      </c>
      <c r="S263" t="s">
        <v>837</v>
      </c>
    </row>
    <row r="264" spans="1:21">
      <c r="A264" t="s">
        <v>308</v>
      </c>
      <c r="D264" t="s">
        <v>656</v>
      </c>
      <c r="G264">
        <v>0</v>
      </c>
      <c r="H264">
        <f>Table1[[#This Row],[Ratings]]*Table1[[#This Row],[Avg Rating]]</f>
        <v>0</v>
      </c>
    </row>
    <row r="265" spans="1:21">
      <c r="A265" t="s">
        <v>311</v>
      </c>
      <c r="B265" t="s">
        <v>313</v>
      </c>
      <c r="C265">
        <v>2</v>
      </c>
      <c r="H265">
        <f>Table1[[#This Row],[Ratings]]*Table1[[#This Row],[Avg Rating]]</f>
        <v>0</v>
      </c>
    </row>
    <row r="266" spans="1:21">
      <c r="A266" t="s">
        <v>311</v>
      </c>
      <c r="B266" t="s">
        <v>312</v>
      </c>
      <c r="C266">
        <v>3</v>
      </c>
      <c r="H266">
        <f>Table1[[#This Row],[Ratings]]*Table1[[#This Row],[Avg Rating]]</f>
        <v>0</v>
      </c>
      <c r="J266">
        <v>53</v>
      </c>
      <c r="K266">
        <v>884</v>
      </c>
      <c r="L266">
        <v>69</v>
      </c>
      <c r="M266" s="18">
        <v>7339</v>
      </c>
      <c r="N266" s="18">
        <v>7304</v>
      </c>
      <c r="O266" s="18">
        <v>40817</v>
      </c>
      <c r="P266">
        <v>46</v>
      </c>
      <c r="Q266" t="s">
        <v>840</v>
      </c>
      <c r="R266" t="s">
        <v>726</v>
      </c>
      <c r="S266" t="s">
        <v>726</v>
      </c>
      <c r="T266" t="s">
        <v>726</v>
      </c>
    </row>
    <row r="267" spans="1:21">
      <c r="A267" t="s">
        <v>314</v>
      </c>
      <c r="B267" t="s">
        <v>315</v>
      </c>
      <c r="H267">
        <f>Table1[[#This Row],[Ratings]]*Table1[[#This Row],[Avg Rating]]</f>
        <v>0</v>
      </c>
      <c r="J267">
        <v>54</v>
      </c>
      <c r="K267">
        <v>789</v>
      </c>
      <c r="L267">
        <v>70</v>
      </c>
      <c r="M267" s="18">
        <v>33899</v>
      </c>
      <c r="N267" s="18">
        <v>15860</v>
      </c>
      <c r="O267" s="18">
        <v>14120</v>
      </c>
      <c r="P267">
        <v>57</v>
      </c>
      <c r="Q267" t="s">
        <v>841</v>
      </c>
      <c r="R267" t="s">
        <v>726</v>
      </c>
      <c r="S267" t="s">
        <v>726</v>
      </c>
      <c r="T267" t="s">
        <v>726</v>
      </c>
      <c r="U267" t="s">
        <v>726</v>
      </c>
    </row>
    <row r="268" spans="1:21">
      <c r="A268" t="s">
        <v>314</v>
      </c>
      <c r="H268">
        <f>Table1[[#This Row],[Ratings]]*Table1[[#This Row],[Avg Rating]]</f>
        <v>0</v>
      </c>
    </row>
    <row r="269" spans="1:21">
      <c r="A269" t="s">
        <v>316</v>
      </c>
      <c r="B269" t="s">
        <v>318</v>
      </c>
      <c r="C269">
        <v>2</v>
      </c>
      <c r="D269" t="s">
        <v>657</v>
      </c>
      <c r="G269">
        <v>0</v>
      </c>
      <c r="H269">
        <f>Table1[[#This Row],[Ratings]]*Table1[[#This Row],[Avg Rating]]</f>
        <v>0</v>
      </c>
      <c r="J269">
        <v>15</v>
      </c>
      <c r="K269">
        <v>647</v>
      </c>
      <c r="L269">
        <v>35</v>
      </c>
      <c r="M269" s="18">
        <v>522</v>
      </c>
      <c r="N269" s="18">
        <v>2720</v>
      </c>
      <c r="O269" s="18">
        <v>404</v>
      </c>
      <c r="P269" t="s">
        <v>726</v>
      </c>
      <c r="Q269" t="s">
        <v>842</v>
      </c>
      <c r="R269" t="s">
        <v>726</v>
      </c>
      <c r="S269" t="s">
        <v>726</v>
      </c>
      <c r="T269" t="s">
        <v>726</v>
      </c>
      <c r="U269" t="s">
        <v>726</v>
      </c>
    </row>
    <row r="270" spans="1:21">
      <c r="A270" t="s">
        <v>316</v>
      </c>
      <c r="B270" t="s">
        <v>317</v>
      </c>
      <c r="H270">
        <f>Table1[[#This Row],[Ratings]]*Table1[[#This Row],[Avg Rating]]</f>
        <v>0</v>
      </c>
    </row>
    <row r="271" spans="1:21">
      <c r="A271" t="s">
        <v>319</v>
      </c>
      <c r="B271" t="s">
        <v>320</v>
      </c>
      <c r="C271">
        <v>1</v>
      </c>
      <c r="H271">
        <f>Table1[[#This Row],[Ratings]]*Table1[[#This Row],[Avg Rating]]</f>
        <v>0</v>
      </c>
    </row>
    <row r="272" spans="1:21">
      <c r="A272" t="s">
        <v>319</v>
      </c>
      <c r="B272" t="s">
        <v>321</v>
      </c>
      <c r="C272">
        <v>2</v>
      </c>
      <c r="H272">
        <f>Table1[[#This Row],[Ratings]]*Table1[[#This Row],[Avg Rating]]</f>
        <v>0</v>
      </c>
      <c r="J272">
        <v>1</v>
      </c>
      <c r="K272">
        <v>461</v>
      </c>
      <c r="L272">
        <v>20</v>
      </c>
      <c r="M272">
        <v>116</v>
      </c>
      <c r="N272">
        <v>210</v>
      </c>
      <c r="O272">
        <v>161</v>
      </c>
      <c r="P272" t="s">
        <v>726</v>
      </c>
      <c r="Q272" t="s">
        <v>843</v>
      </c>
      <c r="R272" t="s">
        <v>726</v>
      </c>
      <c r="S272" t="s">
        <v>726</v>
      </c>
      <c r="T272" t="s">
        <v>726</v>
      </c>
      <c r="U272" t="s">
        <v>726</v>
      </c>
    </row>
    <row r="273" spans="1:21">
      <c r="A273" t="s">
        <v>322</v>
      </c>
      <c r="B273" t="s">
        <v>323</v>
      </c>
      <c r="C273">
        <v>16</v>
      </c>
      <c r="D273" t="s">
        <v>658</v>
      </c>
      <c r="F273">
        <v>5</v>
      </c>
      <c r="G273">
        <v>7</v>
      </c>
      <c r="H273">
        <f>Table1[[#This Row],[Ratings]]*Table1[[#This Row],[Avg Rating]]</f>
        <v>35</v>
      </c>
      <c r="J273">
        <v>3</v>
      </c>
      <c r="K273">
        <v>524</v>
      </c>
      <c r="L273">
        <v>23</v>
      </c>
      <c r="M273" s="18">
        <v>33</v>
      </c>
      <c r="N273" s="18">
        <v>29</v>
      </c>
      <c r="O273" s="18">
        <v>298</v>
      </c>
      <c r="P273" t="s">
        <v>726</v>
      </c>
      <c r="Q273" t="s">
        <v>844</v>
      </c>
      <c r="R273" t="s">
        <v>726</v>
      </c>
      <c r="S273" t="s">
        <v>726</v>
      </c>
      <c r="T273" t="s">
        <v>726</v>
      </c>
      <c r="U273" t="s">
        <v>726</v>
      </c>
    </row>
    <row r="274" spans="1:21">
      <c r="A274" t="s">
        <v>324</v>
      </c>
      <c r="D274" t="s">
        <v>659</v>
      </c>
      <c r="G274">
        <v>0</v>
      </c>
      <c r="H274">
        <f>Table1[[#This Row],[Ratings]]*Table1[[#This Row],[Avg Rating]]</f>
        <v>0</v>
      </c>
      <c r="J274">
        <v>8</v>
      </c>
      <c r="K274">
        <v>206</v>
      </c>
      <c r="L274" t="s">
        <v>726</v>
      </c>
      <c r="M274" s="18">
        <v>157</v>
      </c>
      <c r="N274" s="18">
        <v>1</v>
      </c>
      <c r="O274" s="18">
        <v>5</v>
      </c>
      <c r="Q274" t="s">
        <v>845</v>
      </c>
      <c r="R274" t="s">
        <v>726</v>
      </c>
      <c r="S274" t="s">
        <v>726</v>
      </c>
    </row>
    <row r="275" spans="1:21">
      <c r="A275" t="s">
        <v>325</v>
      </c>
      <c r="B275" t="s">
        <v>326</v>
      </c>
      <c r="C275">
        <v>21</v>
      </c>
      <c r="H275">
        <f>Table1[[#This Row],[Ratings]]*Table1[[#This Row],[Avg Rating]]</f>
        <v>0</v>
      </c>
      <c r="J275">
        <v>63</v>
      </c>
      <c r="K275">
        <v>901</v>
      </c>
      <c r="L275">
        <v>76</v>
      </c>
      <c r="M275" s="18">
        <v>49066</v>
      </c>
      <c r="N275" s="18">
        <v>27767</v>
      </c>
      <c r="O275" s="18">
        <v>14886</v>
      </c>
      <c r="P275">
        <v>78</v>
      </c>
      <c r="Q275" t="s">
        <v>847</v>
      </c>
      <c r="R275" t="s">
        <v>846</v>
      </c>
      <c r="S275" t="s">
        <v>726</v>
      </c>
    </row>
    <row r="276" spans="1:21">
      <c r="A276" t="s">
        <v>325</v>
      </c>
      <c r="B276" t="s">
        <v>327</v>
      </c>
      <c r="H276">
        <f>Table1[[#This Row],[Ratings]]*Table1[[#This Row],[Avg Rating]]</f>
        <v>0</v>
      </c>
    </row>
    <row r="277" spans="1:21">
      <c r="A277" t="s">
        <v>328</v>
      </c>
      <c r="B277" t="s">
        <v>330</v>
      </c>
      <c r="C277">
        <v>8</v>
      </c>
      <c r="H277">
        <f>Table1[[#This Row],[Ratings]]*Table1[[#This Row],[Avg Rating]]</f>
        <v>0</v>
      </c>
    </row>
    <row r="278" spans="1:21">
      <c r="A278" t="s">
        <v>328</v>
      </c>
      <c r="B278" t="s">
        <v>329</v>
      </c>
      <c r="C278">
        <v>12</v>
      </c>
      <c r="H278">
        <f>Table1[[#This Row],[Ratings]]*Table1[[#This Row],[Avg Rating]]</f>
        <v>0</v>
      </c>
      <c r="J278">
        <v>39</v>
      </c>
      <c r="K278">
        <v>697</v>
      </c>
      <c r="L278">
        <v>61</v>
      </c>
      <c r="M278" s="18">
        <v>10805</v>
      </c>
      <c r="N278" s="18">
        <v>3167</v>
      </c>
      <c r="O278" s="18">
        <v>14895</v>
      </c>
      <c r="P278" s="18">
        <v>71</v>
      </c>
      <c r="Q278" t="s">
        <v>848</v>
      </c>
      <c r="R278" s="19">
        <v>4.7E-2</v>
      </c>
      <c r="S278" s="19">
        <v>0.13600000000000001</v>
      </c>
      <c r="T278" s="19">
        <v>5.2999999999999999E-2</v>
      </c>
      <c r="U278" s="19">
        <v>0.502</v>
      </c>
    </row>
    <row r="279" spans="1:21">
      <c r="A279" t="s">
        <v>331</v>
      </c>
      <c r="B279" t="s">
        <v>332</v>
      </c>
      <c r="C279">
        <v>5</v>
      </c>
      <c r="H279">
        <f>Table1[[#This Row],[Ratings]]*Table1[[#This Row],[Avg Rating]]</f>
        <v>0</v>
      </c>
      <c r="J279">
        <v>46</v>
      </c>
      <c r="K279">
        <v>734</v>
      </c>
      <c r="L279">
        <v>49</v>
      </c>
      <c r="M279" s="18">
        <v>2038</v>
      </c>
      <c r="N279">
        <v>314</v>
      </c>
      <c r="O279" s="18">
        <v>5396</v>
      </c>
      <c r="P279">
        <v>51</v>
      </c>
      <c r="Q279" t="s">
        <v>849</v>
      </c>
      <c r="R279" t="s">
        <v>726</v>
      </c>
      <c r="S279" t="s">
        <v>726</v>
      </c>
      <c r="T279" t="s">
        <v>726</v>
      </c>
      <c r="U279" s="19">
        <v>0.25600000000000001</v>
      </c>
    </row>
    <row r="280" spans="1:21">
      <c r="A280" s="25" t="s">
        <v>333</v>
      </c>
      <c r="H280" s="13">
        <f>Table1[[#This Row],[Ratings]]*Table1[[#This Row],[Avg Rating]]</f>
        <v>0</v>
      </c>
      <c r="J280">
        <v>1</v>
      </c>
      <c r="K280">
        <v>229</v>
      </c>
      <c r="L280">
        <v>0</v>
      </c>
      <c r="M280">
        <v>52</v>
      </c>
      <c r="N280">
        <v>137</v>
      </c>
      <c r="O280">
        <v>54</v>
      </c>
    </row>
    <row r="281" spans="1:21">
      <c r="A281" t="s">
        <v>334</v>
      </c>
      <c r="B281" t="s">
        <v>277</v>
      </c>
      <c r="C281" t="s">
        <v>493</v>
      </c>
      <c r="H281">
        <f>Table1[[#This Row],[Ratings]]*Table1[[#This Row],[Avg Rating]]</f>
        <v>0</v>
      </c>
      <c r="J281">
        <v>86</v>
      </c>
      <c r="K281">
        <v>988</v>
      </c>
      <c r="L281">
        <v>88</v>
      </c>
      <c r="M281" s="18">
        <v>590319</v>
      </c>
      <c r="N281" s="18">
        <v>1137</v>
      </c>
      <c r="O281" s="18">
        <v>27147</v>
      </c>
      <c r="P281">
        <v>85</v>
      </c>
      <c r="Q281" t="s">
        <v>850</v>
      </c>
      <c r="R281" t="s">
        <v>726</v>
      </c>
      <c r="S281" t="s">
        <v>726</v>
      </c>
      <c r="T281" t="s">
        <v>726</v>
      </c>
      <c r="U281" s="19">
        <v>0.111</v>
      </c>
    </row>
    <row r="282" spans="1:21">
      <c r="A282" t="s">
        <v>335</v>
      </c>
      <c r="B282" t="s">
        <v>336</v>
      </c>
      <c r="C282">
        <v>3</v>
      </c>
      <c r="H282">
        <f>Table1[[#This Row],[Ratings]]*Table1[[#This Row],[Avg Rating]]</f>
        <v>0</v>
      </c>
      <c r="J282">
        <v>1</v>
      </c>
      <c r="K282">
        <v>445</v>
      </c>
      <c r="L282" t="s">
        <v>726</v>
      </c>
      <c r="M282">
        <v>219</v>
      </c>
      <c r="N282">
        <v>301</v>
      </c>
      <c r="O282">
        <v>589</v>
      </c>
      <c r="P282" t="s">
        <v>726</v>
      </c>
      <c r="Q282" t="s">
        <v>851</v>
      </c>
      <c r="R282" t="s">
        <v>726</v>
      </c>
      <c r="S282" t="s">
        <v>726</v>
      </c>
      <c r="T282" t="s">
        <v>726</v>
      </c>
      <c r="U282" t="s">
        <v>726</v>
      </c>
    </row>
    <row r="283" spans="1:21">
      <c r="A283" t="s">
        <v>337</v>
      </c>
      <c r="B283" t="s">
        <v>338</v>
      </c>
      <c r="H283">
        <f>Table1[[#This Row],[Ratings]]*Table1[[#This Row],[Avg Rating]]</f>
        <v>0</v>
      </c>
      <c r="J283">
        <v>3</v>
      </c>
      <c r="K283">
        <v>574</v>
      </c>
      <c r="L283">
        <v>28</v>
      </c>
      <c r="M283">
        <v>403</v>
      </c>
      <c r="N283">
        <v>360</v>
      </c>
      <c r="O283">
        <v>581</v>
      </c>
      <c r="P283" t="s">
        <v>726</v>
      </c>
      <c r="Q283" t="s">
        <v>852</v>
      </c>
      <c r="R283" t="s">
        <v>726</v>
      </c>
      <c r="S283" t="s">
        <v>726</v>
      </c>
      <c r="T283" t="s">
        <v>726</v>
      </c>
      <c r="U283" t="s">
        <v>726</v>
      </c>
    </row>
    <row r="284" spans="1:21">
      <c r="A284" t="s">
        <v>337</v>
      </c>
      <c r="H284">
        <f>Table1[[#This Row],[Ratings]]*Table1[[#This Row],[Avg Rating]]</f>
        <v>0</v>
      </c>
    </row>
    <row r="285" spans="1:21">
      <c r="A285" t="s">
        <v>339</v>
      </c>
      <c r="B285" t="s">
        <v>340</v>
      </c>
      <c r="C285">
        <v>7931</v>
      </c>
      <c r="D285" t="s">
        <v>660</v>
      </c>
      <c r="E285">
        <v>17</v>
      </c>
      <c r="F285">
        <v>5</v>
      </c>
      <c r="G285">
        <v>809</v>
      </c>
      <c r="H285">
        <f>Table1[[#This Row],[Ratings]]*Table1[[#This Row],[Avg Rating]]</f>
        <v>4045</v>
      </c>
      <c r="I285">
        <v>258</v>
      </c>
      <c r="J285">
        <v>72</v>
      </c>
      <c r="K285">
        <v>967</v>
      </c>
      <c r="L285">
        <v>85</v>
      </c>
      <c r="M285" s="18">
        <v>208968</v>
      </c>
      <c r="N285">
        <v>173</v>
      </c>
      <c r="O285" s="18">
        <v>30783</v>
      </c>
      <c r="P285">
        <v>82</v>
      </c>
      <c r="Q285" t="s">
        <v>853</v>
      </c>
      <c r="R285" s="19">
        <v>4.9000000000000002E-2</v>
      </c>
      <c r="S285" s="19">
        <v>0.13300000000000001</v>
      </c>
      <c r="T285" s="19">
        <v>4.4999999999999998E-2</v>
      </c>
      <c r="U285" s="20">
        <v>0.15</v>
      </c>
    </row>
    <row r="286" spans="1:21">
      <c r="A286" t="s">
        <v>341</v>
      </c>
      <c r="B286" t="s">
        <v>342</v>
      </c>
      <c r="D286" t="s">
        <v>661</v>
      </c>
      <c r="F286">
        <v>5</v>
      </c>
      <c r="G286">
        <v>194</v>
      </c>
      <c r="H286">
        <f>Table1[[#This Row],[Ratings]]*Table1[[#This Row],[Avg Rating]]</f>
        <v>970</v>
      </c>
      <c r="J286">
        <v>25</v>
      </c>
      <c r="K286">
        <v>683</v>
      </c>
      <c r="L286">
        <v>17</v>
      </c>
      <c r="M286" s="18">
        <v>1028</v>
      </c>
      <c r="N286">
        <v>643</v>
      </c>
      <c r="O286" s="18">
        <v>1196</v>
      </c>
      <c r="P286" t="s">
        <v>726</v>
      </c>
      <c r="Q286" t="s">
        <v>854</v>
      </c>
      <c r="R286" t="s">
        <v>726</v>
      </c>
      <c r="S286" t="s">
        <v>726</v>
      </c>
      <c r="T286" t="s">
        <v>726</v>
      </c>
      <c r="U286" t="s">
        <v>726</v>
      </c>
    </row>
    <row r="287" spans="1:21">
      <c r="A287" t="s">
        <v>343</v>
      </c>
      <c r="B287" t="s">
        <v>344</v>
      </c>
      <c r="C287">
        <v>1000</v>
      </c>
      <c r="D287" t="s">
        <v>662</v>
      </c>
      <c r="G287">
        <v>0</v>
      </c>
      <c r="H287">
        <f>Table1[[#This Row],[Ratings]]*Table1[[#This Row],[Avg Rating]]</f>
        <v>0</v>
      </c>
      <c r="J287">
        <v>43</v>
      </c>
      <c r="K287">
        <v>799</v>
      </c>
      <c r="L287">
        <v>65</v>
      </c>
      <c r="M287" s="18">
        <v>5622</v>
      </c>
      <c r="N287">
        <v>193</v>
      </c>
      <c r="O287" s="18">
        <v>40819</v>
      </c>
      <c r="P287">
        <v>54</v>
      </c>
      <c r="Q287" t="s">
        <v>855</v>
      </c>
      <c r="R287" s="19">
        <v>0.10100000000000001</v>
      </c>
      <c r="S287" s="19">
        <v>0.33100000000000002</v>
      </c>
      <c r="T287" t="s">
        <v>726</v>
      </c>
      <c r="U287" s="19">
        <v>5.6000000000000001E-2</v>
      </c>
    </row>
    <row r="288" spans="1:21">
      <c r="A288" t="s">
        <v>345</v>
      </c>
      <c r="B288" t="s">
        <v>347</v>
      </c>
      <c r="H288">
        <f>Table1[[#This Row],[Ratings]]*Table1[[#This Row],[Avg Rating]]</f>
        <v>0</v>
      </c>
      <c r="J288">
        <v>43</v>
      </c>
      <c r="K288">
        <v>758</v>
      </c>
      <c r="L288">
        <v>58</v>
      </c>
      <c r="M288" s="18">
        <v>23203</v>
      </c>
      <c r="N288" s="18">
        <v>17876</v>
      </c>
      <c r="O288" s="18">
        <v>5130</v>
      </c>
      <c r="P288">
        <v>65</v>
      </c>
      <c r="Q288" t="s">
        <v>856</v>
      </c>
      <c r="R288" s="19">
        <v>0.107</v>
      </c>
      <c r="S288" s="19">
        <v>8.5000000000000006E-2</v>
      </c>
      <c r="T288" t="s">
        <v>726</v>
      </c>
      <c r="U288" s="20">
        <v>0.26</v>
      </c>
    </row>
    <row r="289" spans="1:21">
      <c r="A289" t="s">
        <v>345</v>
      </c>
      <c r="B289" t="s">
        <v>346</v>
      </c>
      <c r="H289">
        <f>Table1[[#This Row],[Ratings]]*Table1[[#This Row],[Avg Rating]]</f>
        <v>0</v>
      </c>
    </row>
    <row r="290" spans="1:21">
      <c r="A290" t="s">
        <v>348</v>
      </c>
      <c r="B290" t="s">
        <v>350</v>
      </c>
      <c r="C290">
        <v>265</v>
      </c>
      <c r="H290">
        <f>Table1[[#This Row],[Ratings]]*Table1[[#This Row],[Avg Rating]]</f>
        <v>0</v>
      </c>
      <c r="J290">
        <v>18</v>
      </c>
      <c r="K290">
        <v>731</v>
      </c>
      <c r="L290">
        <v>48</v>
      </c>
      <c r="M290" s="18">
        <v>1101</v>
      </c>
      <c r="N290">
        <v>571</v>
      </c>
      <c r="O290" s="18">
        <v>4820</v>
      </c>
      <c r="P290" t="s">
        <v>726</v>
      </c>
      <c r="Q290" t="s">
        <v>857</v>
      </c>
      <c r="R290" t="s">
        <v>726</v>
      </c>
      <c r="S290" t="s">
        <v>726</v>
      </c>
      <c r="T290" t="s">
        <v>726</v>
      </c>
      <c r="U290" t="s">
        <v>726</v>
      </c>
    </row>
    <row r="291" spans="1:21">
      <c r="A291" t="s">
        <v>348</v>
      </c>
      <c r="B291" t="s">
        <v>349</v>
      </c>
      <c r="H291">
        <f>Table1[[#This Row],[Ratings]]*Table1[[#This Row],[Avg Rating]]</f>
        <v>0</v>
      </c>
    </row>
    <row r="292" spans="1:21">
      <c r="A292" t="s">
        <v>351</v>
      </c>
      <c r="B292" t="s">
        <v>352</v>
      </c>
      <c r="C292">
        <v>154</v>
      </c>
      <c r="D292" t="s">
        <v>663</v>
      </c>
      <c r="F292">
        <v>5</v>
      </c>
      <c r="G292">
        <v>1</v>
      </c>
      <c r="H292" s="13">
        <f>Table1[[#This Row],[Ratings]]*Table1[[#This Row],[Avg Rating]]</f>
        <v>5</v>
      </c>
    </row>
    <row r="293" spans="1:21">
      <c r="A293" t="s">
        <v>351</v>
      </c>
      <c r="D293" t="s">
        <v>664</v>
      </c>
      <c r="F293">
        <v>4.5</v>
      </c>
      <c r="G293">
        <v>33</v>
      </c>
      <c r="H293">
        <f>Table1[[#This Row],[Ratings]]*Table1[[#This Row],[Avg Rating]]</f>
        <v>148.5</v>
      </c>
      <c r="J293">
        <v>70</v>
      </c>
      <c r="K293">
        <v>922</v>
      </c>
      <c r="L293">
        <v>83</v>
      </c>
      <c r="M293" s="18">
        <v>240416</v>
      </c>
      <c r="N293" s="18">
        <v>3382</v>
      </c>
      <c r="O293" s="18">
        <v>20121</v>
      </c>
      <c r="P293">
        <v>82</v>
      </c>
      <c r="Q293" t="s">
        <v>740</v>
      </c>
      <c r="R293" t="s">
        <v>726</v>
      </c>
      <c r="S293" t="s">
        <v>726</v>
      </c>
      <c r="T293" t="s">
        <v>726</v>
      </c>
      <c r="U293" s="19">
        <v>0.111</v>
      </c>
    </row>
    <row r="294" spans="1:21">
      <c r="A294" t="s">
        <v>353</v>
      </c>
      <c r="B294" t="s">
        <v>354</v>
      </c>
      <c r="C294">
        <v>3</v>
      </c>
      <c r="D294" t="s">
        <v>665</v>
      </c>
      <c r="G294">
        <v>0</v>
      </c>
      <c r="H294">
        <f>Table1[[#This Row],[Ratings]]*Table1[[#This Row],[Avg Rating]]</f>
        <v>0</v>
      </c>
      <c r="J294" s="30">
        <v>41</v>
      </c>
      <c r="K294" s="30">
        <v>742</v>
      </c>
      <c r="L294" s="30">
        <v>49</v>
      </c>
      <c r="M294" s="31">
        <v>3836</v>
      </c>
      <c r="N294" s="30">
        <v>61</v>
      </c>
      <c r="O294" s="31">
        <v>4561</v>
      </c>
      <c r="P294" s="30">
        <v>68</v>
      </c>
      <c r="Q294" s="30" t="s">
        <v>912</v>
      </c>
      <c r="R294" s="30" t="s">
        <v>916</v>
      </c>
      <c r="S294" s="30" t="s">
        <v>915</v>
      </c>
      <c r="T294" s="32">
        <v>9.0999999999999998E-2</v>
      </c>
      <c r="U294" s="32">
        <v>0.38900000000000001</v>
      </c>
    </row>
    <row r="295" spans="1:21">
      <c r="A295" t="s">
        <v>353</v>
      </c>
      <c r="B295" t="s">
        <v>206</v>
      </c>
      <c r="D295" t="s">
        <v>666</v>
      </c>
      <c r="G295">
        <v>0</v>
      </c>
      <c r="H295">
        <f>Table1[[#This Row],[Ratings]]*Table1[[#This Row],[Avg Rating]]</f>
        <v>0</v>
      </c>
    </row>
    <row r="296" spans="1:21">
      <c r="A296" t="s">
        <v>353</v>
      </c>
      <c r="D296" t="s">
        <v>667</v>
      </c>
      <c r="F296">
        <v>5</v>
      </c>
      <c r="G296">
        <v>45</v>
      </c>
      <c r="H296">
        <f>Table1[[#This Row],[Ratings]]*Table1[[#This Row],[Avg Rating]]</f>
        <v>225</v>
      </c>
    </row>
    <row r="297" spans="1:21">
      <c r="A297" t="s">
        <v>355</v>
      </c>
      <c r="B297" t="s">
        <v>357</v>
      </c>
      <c r="C297">
        <v>24</v>
      </c>
      <c r="D297" t="s">
        <v>669</v>
      </c>
      <c r="G297">
        <v>0</v>
      </c>
      <c r="H297">
        <f>Table1[[#This Row],[Ratings]]*Table1[[#This Row],[Avg Rating]]</f>
        <v>0</v>
      </c>
    </row>
    <row r="298" spans="1:21">
      <c r="A298" t="s">
        <v>355</v>
      </c>
      <c r="B298" t="s">
        <v>356</v>
      </c>
      <c r="C298">
        <v>1034</v>
      </c>
      <c r="D298" t="s">
        <v>668</v>
      </c>
      <c r="G298">
        <v>0</v>
      </c>
      <c r="H298">
        <f>Table1[[#This Row],[Ratings]]*Table1[[#This Row],[Avg Rating]]</f>
        <v>0</v>
      </c>
      <c r="J298">
        <v>49</v>
      </c>
      <c r="K298">
        <v>808</v>
      </c>
      <c r="L298">
        <v>60</v>
      </c>
      <c r="M298" s="18">
        <v>5582</v>
      </c>
      <c r="N298" s="18">
        <v>1284</v>
      </c>
      <c r="O298" s="18">
        <v>18772</v>
      </c>
      <c r="P298">
        <v>63</v>
      </c>
      <c r="Q298" t="s">
        <v>858</v>
      </c>
      <c r="R298" s="19">
        <v>7.0999999999999994E-2</v>
      </c>
      <c r="S298" t="s">
        <v>726</v>
      </c>
      <c r="T298" s="19">
        <v>0.13800000000000001</v>
      </c>
      <c r="U298" s="19">
        <v>6.3E-2</v>
      </c>
    </row>
    <row r="299" spans="1:21">
      <c r="A299" t="s">
        <v>355</v>
      </c>
      <c r="D299" t="s">
        <v>662</v>
      </c>
      <c r="G299">
        <v>0</v>
      </c>
      <c r="H299">
        <f>Table1[[#This Row],[Ratings]]*Table1[[#This Row],[Avg Rating]]</f>
        <v>0</v>
      </c>
    </row>
    <row r="300" spans="1:21">
      <c r="A300" t="s">
        <v>358</v>
      </c>
      <c r="B300" t="s">
        <v>360</v>
      </c>
      <c r="C300">
        <v>2</v>
      </c>
      <c r="H300">
        <f>Table1[[#This Row],[Ratings]]*Table1[[#This Row],[Avg Rating]]</f>
        <v>0</v>
      </c>
    </row>
    <row r="301" spans="1:21">
      <c r="A301" t="s">
        <v>358</v>
      </c>
      <c r="B301" t="s">
        <v>359</v>
      </c>
      <c r="C301">
        <v>40</v>
      </c>
      <c r="H301">
        <f>Table1[[#This Row],[Ratings]]*Table1[[#This Row],[Avg Rating]]</f>
        <v>0</v>
      </c>
      <c r="J301">
        <v>40</v>
      </c>
      <c r="K301">
        <v>763</v>
      </c>
      <c r="L301">
        <v>54</v>
      </c>
      <c r="M301" s="18">
        <v>6385</v>
      </c>
      <c r="N301" s="18">
        <v>3010</v>
      </c>
      <c r="O301" s="18">
        <v>19716</v>
      </c>
      <c r="P301">
        <v>60</v>
      </c>
      <c r="Q301" t="s">
        <v>860</v>
      </c>
      <c r="R301" t="s">
        <v>859</v>
      </c>
    </row>
    <row r="302" spans="1:21">
      <c r="A302" t="s">
        <v>361</v>
      </c>
      <c r="B302" t="s">
        <v>362</v>
      </c>
      <c r="C302">
        <v>1</v>
      </c>
      <c r="D302" t="s">
        <v>670</v>
      </c>
      <c r="F302">
        <v>5</v>
      </c>
      <c r="G302">
        <v>65</v>
      </c>
      <c r="H302">
        <f>Table1[[#This Row],[Ratings]]*Table1[[#This Row],[Avg Rating]]</f>
        <v>325</v>
      </c>
      <c r="J302">
        <v>62</v>
      </c>
      <c r="K302">
        <v>777</v>
      </c>
      <c r="L302">
        <v>53</v>
      </c>
      <c r="M302" s="18">
        <v>89095</v>
      </c>
      <c r="N302">
        <v>101</v>
      </c>
      <c r="O302" s="18">
        <v>8372</v>
      </c>
      <c r="P302">
        <v>51</v>
      </c>
      <c r="Q302" t="s">
        <v>861</v>
      </c>
      <c r="R302" t="s">
        <v>726</v>
      </c>
      <c r="S302" t="s">
        <v>726</v>
      </c>
      <c r="T302" t="s">
        <v>726</v>
      </c>
      <c r="U302" t="s">
        <v>726</v>
      </c>
    </row>
    <row r="303" spans="1:21">
      <c r="A303" t="s">
        <v>363</v>
      </c>
      <c r="B303" t="s">
        <v>277</v>
      </c>
      <c r="C303" t="s">
        <v>493</v>
      </c>
      <c r="H303">
        <f>Table1[[#This Row],[Ratings]]*Table1[[#This Row],[Avg Rating]]</f>
        <v>0</v>
      </c>
      <c r="J303">
        <v>69</v>
      </c>
      <c r="K303">
        <v>884</v>
      </c>
      <c r="L303">
        <v>72</v>
      </c>
      <c r="M303" s="18">
        <v>47724</v>
      </c>
      <c r="N303">
        <v>29</v>
      </c>
      <c r="O303" s="18">
        <v>2779</v>
      </c>
      <c r="P303">
        <v>80</v>
      </c>
      <c r="Q303" t="s">
        <v>862</v>
      </c>
      <c r="R303" t="s">
        <v>726</v>
      </c>
      <c r="S303" t="s">
        <v>726</v>
      </c>
      <c r="T303" t="s">
        <v>726</v>
      </c>
      <c r="U303" t="s">
        <v>726</v>
      </c>
    </row>
    <row r="304" spans="1:21">
      <c r="A304" t="s">
        <v>364</v>
      </c>
      <c r="B304" t="s">
        <v>365</v>
      </c>
      <c r="C304">
        <v>6</v>
      </c>
      <c r="H304">
        <f>Table1[[#This Row],[Ratings]]*Table1[[#This Row],[Avg Rating]]</f>
        <v>0</v>
      </c>
    </row>
    <row r="305" spans="1:21">
      <c r="A305" t="s">
        <v>364</v>
      </c>
      <c r="B305" t="s">
        <v>366</v>
      </c>
      <c r="C305">
        <v>474</v>
      </c>
      <c r="D305" t="s">
        <v>671</v>
      </c>
      <c r="F305">
        <v>5</v>
      </c>
      <c r="G305">
        <v>5</v>
      </c>
      <c r="H305">
        <f>Table1[[#This Row],[Ratings]]*Table1[[#This Row],[Avg Rating]]</f>
        <v>25</v>
      </c>
      <c r="J305">
        <v>66</v>
      </c>
      <c r="K305">
        <v>954</v>
      </c>
      <c r="L305">
        <v>82</v>
      </c>
      <c r="M305" s="18">
        <v>76755</v>
      </c>
      <c r="N305" s="18">
        <v>36089</v>
      </c>
      <c r="O305" s="18">
        <v>68513</v>
      </c>
      <c r="P305">
        <v>73</v>
      </c>
      <c r="Q305" t="s">
        <v>865</v>
      </c>
      <c r="R305" t="s">
        <v>864</v>
      </c>
      <c r="S305" t="s">
        <v>863</v>
      </c>
      <c r="T305" t="s">
        <v>726</v>
      </c>
      <c r="U305" t="s">
        <v>726</v>
      </c>
    </row>
    <row r="306" spans="1:21">
      <c r="A306" t="s">
        <v>367</v>
      </c>
      <c r="B306" t="s">
        <v>368</v>
      </c>
      <c r="C306" t="s">
        <v>493</v>
      </c>
      <c r="H306">
        <f>Table1[[#This Row],[Ratings]]*Table1[[#This Row],[Avg Rating]]</f>
        <v>0</v>
      </c>
      <c r="J306">
        <v>38</v>
      </c>
      <c r="K306">
        <v>643</v>
      </c>
      <c r="L306">
        <v>31</v>
      </c>
      <c r="M306">
        <v>766</v>
      </c>
      <c r="N306">
        <v>917</v>
      </c>
      <c r="O306">
        <v>4999</v>
      </c>
      <c r="P306">
        <v>55</v>
      </c>
    </row>
    <row r="307" spans="1:21">
      <c r="A307" t="s">
        <v>369</v>
      </c>
      <c r="B307" t="s">
        <v>370</v>
      </c>
      <c r="C307">
        <v>2</v>
      </c>
      <c r="H307">
        <f>Table1[[#This Row],[Ratings]]*Table1[[#This Row],[Avg Rating]]</f>
        <v>0</v>
      </c>
    </row>
    <row r="308" spans="1:21">
      <c r="A308" t="s">
        <v>369</v>
      </c>
      <c r="B308" t="s">
        <v>371</v>
      </c>
      <c r="C308">
        <v>3</v>
      </c>
      <c r="H308">
        <f>Table1[[#This Row],[Ratings]]*Table1[[#This Row],[Avg Rating]]</f>
        <v>0</v>
      </c>
      <c r="J308">
        <v>19</v>
      </c>
      <c r="K308">
        <v>689</v>
      </c>
      <c r="L308">
        <v>50</v>
      </c>
      <c r="M308" s="18">
        <v>2435</v>
      </c>
      <c r="N308">
        <v>7</v>
      </c>
      <c r="O308" s="18">
        <v>3340</v>
      </c>
      <c r="P308">
        <v>57</v>
      </c>
      <c r="Q308" t="s">
        <v>866</v>
      </c>
      <c r="R308" s="19">
        <v>0.224</v>
      </c>
      <c r="S308" t="s">
        <v>726</v>
      </c>
      <c r="T308" t="s">
        <v>726</v>
      </c>
      <c r="U308" s="19">
        <v>0.32900000000000001</v>
      </c>
    </row>
    <row r="309" spans="1:21">
      <c r="A309" t="s">
        <v>372</v>
      </c>
      <c r="B309" t="s">
        <v>373</v>
      </c>
      <c r="C309">
        <v>20</v>
      </c>
      <c r="H309">
        <f>Table1[[#This Row],[Ratings]]*Table1[[#This Row],[Avg Rating]]</f>
        <v>0</v>
      </c>
      <c r="J309">
        <v>51</v>
      </c>
      <c r="K309">
        <v>859</v>
      </c>
      <c r="L309">
        <v>57</v>
      </c>
      <c r="M309">
        <v>2835</v>
      </c>
      <c r="N309">
        <v>445</v>
      </c>
      <c r="O309">
        <v>52343</v>
      </c>
      <c r="P309">
        <v>63</v>
      </c>
    </row>
    <row r="310" spans="1:21">
      <c r="A310" t="s">
        <v>372</v>
      </c>
      <c r="B310" t="s">
        <v>374</v>
      </c>
      <c r="H310">
        <f>Table1[[#This Row],[Ratings]]*Table1[[#This Row],[Avg Rating]]</f>
        <v>0</v>
      </c>
    </row>
    <row r="311" spans="1:21">
      <c r="A311" t="s">
        <v>375</v>
      </c>
      <c r="B311" t="s">
        <v>377</v>
      </c>
      <c r="C311">
        <v>1</v>
      </c>
      <c r="H311">
        <f>Table1[[#This Row],[Ratings]]*Table1[[#This Row],[Avg Rating]]</f>
        <v>0</v>
      </c>
    </row>
    <row r="312" spans="1:21">
      <c r="A312" t="s">
        <v>375</v>
      </c>
      <c r="B312" t="s">
        <v>376</v>
      </c>
      <c r="C312">
        <v>102</v>
      </c>
      <c r="H312">
        <f>Table1[[#This Row],[Ratings]]*Table1[[#This Row],[Avg Rating]]</f>
        <v>0</v>
      </c>
      <c r="J312">
        <v>57</v>
      </c>
      <c r="K312">
        <v>963</v>
      </c>
      <c r="L312">
        <v>69</v>
      </c>
      <c r="M312">
        <v>20667</v>
      </c>
      <c r="N312">
        <v>4120</v>
      </c>
      <c r="O312">
        <v>13626</v>
      </c>
      <c r="P312">
        <v>82</v>
      </c>
    </row>
    <row r="313" spans="1:21">
      <c r="A313" t="s">
        <v>378</v>
      </c>
      <c r="H313">
        <f>Table1[[#This Row],[Ratings]]*Table1[[#This Row],[Avg Rating]]</f>
        <v>0</v>
      </c>
    </row>
    <row r="314" spans="1:21">
      <c r="A314" t="s">
        <v>379</v>
      </c>
      <c r="B314" t="s">
        <v>381</v>
      </c>
      <c r="C314">
        <v>2</v>
      </c>
      <c r="D314" t="s">
        <v>673</v>
      </c>
      <c r="F314">
        <v>5</v>
      </c>
      <c r="G314">
        <v>6</v>
      </c>
      <c r="H314">
        <f>Table1[[#This Row],[Ratings]]*Table1[[#This Row],[Avg Rating]]</f>
        <v>30</v>
      </c>
    </row>
    <row r="315" spans="1:21">
      <c r="A315" t="s">
        <v>379</v>
      </c>
      <c r="B315" t="s">
        <v>380</v>
      </c>
      <c r="C315">
        <v>7456</v>
      </c>
      <c r="D315" t="s">
        <v>672</v>
      </c>
      <c r="E315">
        <v>11</v>
      </c>
      <c r="F315">
        <v>5</v>
      </c>
      <c r="G315">
        <v>1159</v>
      </c>
      <c r="H315">
        <f>Table1[[#This Row],[Ratings]]*Table1[[#This Row],[Avg Rating]]</f>
        <v>5795</v>
      </c>
      <c r="I315">
        <v>194</v>
      </c>
      <c r="J315">
        <v>59</v>
      </c>
      <c r="K315">
        <v>892</v>
      </c>
      <c r="L315">
        <v>77</v>
      </c>
      <c r="M315" s="18">
        <v>72975</v>
      </c>
      <c r="N315" s="18">
        <v>18679</v>
      </c>
      <c r="O315" s="18">
        <v>16443</v>
      </c>
      <c r="P315">
        <v>80</v>
      </c>
      <c r="Q315" t="s">
        <v>867</v>
      </c>
      <c r="R315" t="s">
        <v>726</v>
      </c>
      <c r="S315" s="19">
        <v>0.159</v>
      </c>
    </row>
    <row r="316" spans="1:21">
      <c r="A316" t="s">
        <v>382</v>
      </c>
      <c r="B316" t="s">
        <v>383</v>
      </c>
      <c r="C316">
        <v>1000</v>
      </c>
      <c r="H316">
        <f>Table1[[#This Row],[Ratings]]*Table1[[#This Row],[Avg Rating]]</f>
        <v>0</v>
      </c>
      <c r="J316">
        <v>72</v>
      </c>
      <c r="K316">
        <v>934</v>
      </c>
      <c r="L316">
        <v>78</v>
      </c>
      <c r="M316" s="18">
        <v>52582</v>
      </c>
      <c r="N316" s="18">
        <v>5812</v>
      </c>
      <c r="O316" s="18">
        <v>76888</v>
      </c>
      <c r="P316">
        <v>80</v>
      </c>
      <c r="Q316" t="s">
        <v>868</v>
      </c>
      <c r="S316" t="s">
        <v>726</v>
      </c>
      <c r="T316" t="s">
        <v>726</v>
      </c>
      <c r="U316" s="19">
        <v>0.28899999999999998</v>
      </c>
    </row>
    <row r="317" spans="1:21">
      <c r="A317" t="s">
        <v>384</v>
      </c>
      <c r="B317" t="s">
        <v>385</v>
      </c>
      <c r="H317">
        <f>Table1[[#This Row],[Ratings]]*Table1[[#This Row],[Avg Rating]]</f>
        <v>0</v>
      </c>
      <c r="J317">
        <v>44</v>
      </c>
      <c r="K317">
        <v>748</v>
      </c>
      <c r="L317">
        <v>50</v>
      </c>
      <c r="M317" s="18">
        <v>2492</v>
      </c>
      <c r="N317" s="18">
        <v>1832</v>
      </c>
      <c r="O317" s="18">
        <v>8262</v>
      </c>
      <c r="P317">
        <v>64</v>
      </c>
      <c r="Q317" t="s">
        <v>869</v>
      </c>
      <c r="R317" t="s">
        <v>726</v>
      </c>
      <c r="S317" t="s">
        <v>726</v>
      </c>
    </row>
    <row r="318" spans="1:21">
      <c r="A318" t="s">
        <v>386</v>
      </c>
      <c r="B318" t="s">
        <v>387</v>
      </c>
      <c r="C318">
        <v>1</v>
      </c>
      <c r="H318">
        <f>Table1[[#This Row],[Ratings]]*Table1[[#This Row],[Avg Rating]]</f>
        <v>0</v>
      </c>
      <c r="J318">
        <v>23</v>
      </c>
      <c r="K318">
        <v>663</v>
      </c>
      <c r="L318">
        <v>41</v>
      </c>
      <c r="M318">
        <v>858</v>
      </c>
      <c r="N318" s="18">
        <v>1454</v>
      </c>
      <c r="O318" s="18">
        <v>3040</v>
      </c>
      <c r="P318">
        <v>51</v>
      </c>
      <c r="Q318" t="s">
        <v>870</v>
      </c>
      <c r="R318" t="s">
        <v>726</v>
      </c>
      <c r="S318" t="s">
        <v>726</v>
      </c>
    </row>
    <row r="319" spans="1:21">
      <c r="A319" t="s">
        <v>388</v>
      </c>
      <c r="B319" t="s">
        <v>389</v>
      </c>
      <c r="C319">
        <v>965</v>
      </c>
      <c r="H319">
        <f>Table1[[#This Row],[Ratings]]*Table1[[#This Row],[Avg Rating]]</f>
        <v>0</v>
      </c>
      <c r="J319">
        <v>43</v>
      </c>
      <c r="K319">
        <v>738</v>
      </c>
      <c r="L319">
        <v>46</v>
      </c>
      <c r="M319" s="18">
        <v>3920</v>
      </c>
      <c r="N319">
        <v>244</v>
      </c>
      <c r="O319" s="18">
        <v>4076</v>
      </c>
      <c r="P319">
        <v>60</v>
      </c>
      <c r="Q319" t="s">
        <v>871</v>
      </c>
      <c r="R319" t="s">
        <v>726</v>
      </c>
      <c r="S319" t="s">
        <v>726</v>
      </c>
    </row>
    <row r="320" spans="1:21">
      <c r="A320" t="s">
        <v>390</v>
      </c>
      <c r="B320" t="s">
        <v>392</v>
      </c>
      <c r="C320">
        <v>1</v>
      </c>
      <c r="H320">
        <f>Table1[[#This Row],[Ratings]]*Table1[[#This Row],[Avg Rating]]</f>
        <v>0</v>
      </c>
    </row>
    <row r="321" spans="1:21">
      <c r="A321" t="s">
        <v>390</v>
      </c>
      <c r="B321" t="s">
        <v>391</v>
      </c>
      <c r="C321">
        <v>124</v>
      </c>
      <c r="D321" t="s">
        <v>674</v>
      </c>
      <c r="F321">
        <v>5</v>
      </c>
      <c r="G321">
        <v>1</v>
      </c>
      <c r="H321">
        <f>Table1[[#This Row],[Ratings]]*Table1[[#This Row],[Avg Rating]]</f>
        <v>5</v>
      </c>
      <c r="J321">
        <v>50</v>
      </c>
      <c r="K321">
        <v>788</v>
      </c>
      <c r="L321">
        <v>71</v>
      </c>
      <c r="M321" s="18">
        <v>39854</v>
      </c>
      <c r="N321" s="18">
        <v>13646</v>
      </c>
      <c r="O321" s="18">
        <v>15966</v>
      </c>
      <c r="P321">
        <v>69</v>
      </c>
      <c r="Q321" t="s">
        <v>872</v>
      </c>
      <c r="R321" t="s">
        <v>726</v>
      </c>
      <c r="S321" s="19">
        <v>4.5999999999999999E-2</v>
      </c>
    </row>
    <row r="322" spans="1:21">
      <c r="A322" t="s">
        <v>393</v>
      </c>
      <c r="B322" t="s">
        <v>395</v>
      </c>
      <c r="C322">
        <v>2</v>
      </c>
      <c r="H322">
        <f>Table1[[#This Row],[Ratings]]*Table1[[#This Row],[Avg Rating]]</f>
        <v>0</v>
      </c>
    </row>
    <row r="323" spans="1:21">
      <c r="A323" t="s">
        <v>393</v>
      </c>
      <c r="B323" t="s">
        <v>394</v>
      </c>
      <c r="C323">
        <v>3</v>
      </c>
      <c r="H323">
        <f>Table1[[#This Row],[Ratings]]*Table1[[#This Row],[Avg Rating]]</f>
        <v>0</v>
      </c>
      <c r="J323">
        <v>17</v>
      </c>
      <c r="K323">
        <v>565</v>
      </c>
      <c r="L323">
        <v>33</v>
      </c>
      <c r="M323">
        <v>819</v>
      </c>
      <c r="N323">
        <v>716</v>
      </c>
      <c r="O323" s="18">
        <v>2602</v>
      </c>
      <c r="P323">
        <v>48</v>
      </c>
      <c r="Q323" t="s">
        <v>873</v>
      </c>
      <c r="R323" t="s">
        <v>726</v>
      </c>
      <c r="S323" t="s">
        <v>726</v>
      </c>
    </row>
    <row r="324" spans="1:21">
      <c r="A324" t="s">
        <v>396</v>
      </c>
      <c r="B324" t="s">
        <v>398</v>
      </c>
      <c r="C324">
        <v>1</v>
      </c>
      <c r="H324">
        <f>Table1[[#This Row],[Ratings]]*Table1[[#This Row],[Avg Rating]]</f>
        <v>0</v>
      </c>
    </row>
    <row r="325" spans="1:21">
      <c r="A325" t="s">
        <v>396</v>
      </c>
      <c r="B325" t="s">
        <v>397</v>
      </c>
      <c r="C325">
        <v>473</v>
      </c>
      <c r="D325" t="s">
        <v>675</v>
      </c>
      <c r="F325">
        <v>5</v>
      </c>
      <c r="G325">
        <v>57</v>
      </c>
      <c r="H325">
        <f>Table1[[#This Row],[Ratings]]*Table1[[#This Row],[Avg Rating]]</f>
        <v>285</v>
      </c>
      <c r="J325">
        <v>38</v>
      </c>
      <c r="K325">
        <v>744</v>
      </c>
      <c r="L325">
        <v>55</v>
      </c>
      <c r="M325" s="18">
        <v>9364</v>
      </c>
      <c r="N325">
        <v>150</v>
      </c>
      <c r="O325" s="18">
        <v>11068</v>
      </c>
      <c r="P325">
        <v>63</v>
      </c>
      <c r="Q325" t="s">
        <v>875</v>
      </c>
      <c r="R325" t="s">
        <v>874</v>
      </c>
      <c r="S325" t="s">
        <v>726</v>
      </c>
      <c r="T325" s="19">
        <v>4.0000000000000001E-3</v>
      </c>
      <c r="U325" s="19">
        <v>0.35299999999999998</v>
      </c>
    </row>
    <row r="326" spans="1:21">
      <c r="A326" t="s">
        <v>399</v>
      </c>
      <c r="B326" t="s">
        <v>401</v>
      </c>
      <c r="C326">
        <v>2</v>
      </c>
      <c r="D326" t="s">
        <v>677</v>
      </c>
      <c r="F326">
        <v>5</v>
      </c>
      <c r="G326">
        <v>7</v>
      </c>
      <c r="H326">
        <f>Table1[[#This Row],[Ratings]]*Table1[[#This Row],[Avg Rating]]</f>
        <v>35</v>
      </c>
    </row>
    <row r="327" spans="1:21">
      <c r="A327" t="s">
        <v>399</v>
      </c>
      <c r="B327" t="s">
        <v>400</v>
      </c>
      <c r="C327">
        <v>46</v>
      </c>
      <c r="D327" t="s">
        <v>676</v>
      </c>
      <c r="F327">
        <v>5</v>
      </c>
      <c r="G327">
        <v>52</v>
      </c>
      <c r="H327">
        <f>Table1[[#This Row],[Ratings]]*Table1[[#This Row],[Avg Rating]]</f>
        <v>260</v>
      </c>
      <c r="J327">
        <v>38</v>
      </c>
      <c r="K327">
        <v>766</v>
      </c>
      <c r="L327">
        <v>48</v>
      </c>
      <c r="M327" s="18">
        <v>2022</v>
      </c>
      <c r="N327">
        <v>630</v>
      </c>
      <c r="O327" s="18">
        <v>11324</v>
      </c>
      <c r="P327">
        <v>55</v>
      </c>
      <c r="Q327" t="s">
        <v>876</v>
      </c>
      <c r="R327" t="s">
        <v>726</v>
      </c>
      <c r="S327" t="s">
        <v>726</v>
      </c>
      <c r="T327" t="s">
        <v>726</v>
      </c>
      <c r="U327" t="s">
        <v>726</v>
      </c>
    </row>
    <row r="328" spans="1:21">
      <c r="A328" t="s">
        <v>399</v>
      </c>
      <c r="D328" t="s">
        <v>678</v>
      </c>
      <c r="F328">
        <v>5</v>
      </c>
      <c r="G328">
        <v>12</v>
      </c>
      <c r="H328">
        <f>Table1[[#This Row],[Ratings]]*Table1[[#This Row],[Avg Rating]]</f>
        <v>60</v>
      </c>
    </row>
    <row r="329" spans="1:21">
      <c r="A329" t="s">
        <v>711</v>
      </c>
      <c r="B329" t="s">
        <v>403</v>
      </c>
      <c r="C329">
        <v>6</v>
      </c>
      <c r="D329" t="s">
        <v>679</v>
      </c>
      <c r="F329">
        <v>5</v>
      </c>
      <c r="G329">
        <v>32</v>
      </c>
      <c r="H329">
        <f>Table1[[#This Row],[Ratings]]*Table1[[#This Row],[Avg Rating]]</f>
        <v>160</v>
      </c>
      <c r="J329">
        <v>24</v>
      </c>
      <c r="K329">
        <v>678</v>
      </c>
      <c r="L329">
        <v>33</v>
      </c>
      <c r="M329">
        <v>502</v>
      </c>
      <c r="N329">
        <v>384</v>
      </c>
      <c r="O329" s="18">
        <v>4599</v>
      </c>
      <c r="P329" t="s">
        <v>726</v>
      </c>
      <c r="Q329" t="s">
        <v>877</v>
      </c>
      <c r="R329" t="s">
        <v>726</v>
      </c>
      <c r="S329" t="s">
        <v>726</v>
      </c>
      <c r="T329" t="s">
        <v>726</v>
      </c>
      <c r="U329" t="s">
        <v>726</v>
      </c>
    </row>
    <row r="330" spans="1:21">
      <c r="A330" t="s">
        <v>711</v>
      </c>
      <c r="B330" t="s">
        <v>402</v>
      </c>
      <c r="H330">
        <f>Table1[[#This Row],[Ratings]]*Table1[[#This Row],[Avg Rating]]</f>
        <v>0</v>
      </c>
    </row>
    <row r="331" spans="1:21">
      <c r="A331" t="s">
        <v>404</v>
      </c>
      <c r="B331" t="s">
        <v>405</v>
      </c>
      <c r="C331">
        <v>53</v>
      </c>
      <c r="H331">
        <f>Table1[[#This Row],[Ratings]]*Table1[[#This Row],[Avg Rating]]</f>
        <v>0</v>
      </c>
      <c r="J331">
        <v>52</v>
      </c>
      <c r="K331">
        <v>884</v>
      </c>
      <c r="L331">
        <v>68</v>
      </c>
      <c r="M331" s="18">
        <v>8029</v>
      </c>
      <c r="N331" s="18">
        <v>4788</v>
      </c>
      <c r="O331" s="18">
        <v>33103</v>
      </c>
      <c r="P331">
        <v>69</v>
      </c>
      <c r="Q331" t="s">
        <v>878</v>
      </c>
      <c r="R331" s="20">
        <v>0.06</v>
      </c>
      <c r="S331" t="s">
        <v>726</v>
      </c>
      <c r="T331" t="s">
        <v>726</v>
      </c>
      <c r="U331" s="19">
        <v>0.55700000000000005</v>
      </c>
    </row>
    <row r="332" spans="1:21">
      <c r="A332" t="s">
        <v>404</v>
      </c>
      <c r="B332" t="s">
        <v>406</v>
      </c>
      <c r="H332">
        <f>Table1[[#This Row],[Ratings]]*Table1[[#This Row],[Avg Rating]]</f>
        <v>0</v>
      </c>
    </row>
    <row r="333" spans="1:21">
      <c r="A333" t="s">
        <v>407</v>
      </c>
      <c r="B333" t="s">
        <v>408</v>
      </c>
      <c r="C333">
        <v>20</v>
      </c>
      <c r="H333">
        <f>Table1[[#This Row],[Ratings]]*Table1[[#This Row],[Avg Rating]]</f>
        <v>0</v>
      </c>
    </row>
    <row r="334" spans="1:21">
      <c r="A334" t="s">
        <v>407</v>
      </c>
      <c r="B334" t="s">
        <v>409</v>
      </c>
      <c r="C334">
        <v>138</v>
      </c>
      <c r="D334" t="s">
        <v>680</v>
      </c>
      <c r="F334">
        <v>5</v>
      </c>
      <c r="G334">
        <v>28</v>
      </c>
      <c r="H334">
        <f>Table1[[#This Row],[Ratings]]*Table1[[#This Row],[Avg Rating]]</f>
        <v>140</v>
      </c>
      <c r="J334" s="30">
        <v>53</v>
      </c>
      <c r="K334" s="30">
        <v>817</v>
      </c>
      <c r="L334" s="30">
        <v>66</v>
      </c>
      <c r="M334" s="31">
        <v>11270</v>
      </c>
      <c r="N334" s="31">
        <v>4465</v>
      </c>
      <c r="O334" s="31">
        <v>27900</v>
      </c>
      <c r="P334" s="30">
        <v>74</v>
      </c>
      <c r="Q334" s="30" t="s">
        <v>902</v>
      </c>
      <c r="R334" s="30" t="s">
        <v>918</v>
      </c>
      <c r="S334" s="30" t="s">
        <v>917</v>
      </c>
    </row>
    <row r="335" spans="1:21">
      <c r="A335" t="s">
        <v>410</v>
      </c>
      <c r="B335" t="s">
        <v>411</v>
      </c>
      <c r="C335">
        <v>1</v>
      </c>
      <c r="H335">
        <f>Table1[[#This Row],[Ratings]]*Table1[[#This Row],[Avg Rating]]</f>
        <v>0</v>
      </c>
      <c r="J335">
        <v>15</v>
      </c>
      <c r="K335">
        <v>427</v>
      </c>
      <c r="L335">
        <v>25</v>
      </c>
      <c r="M335">
        <v>425</v>
      </c>
      <c r="N335">
        <v>196</v>
      </c>
      <c r="O335">
        <v>330</v>
      </c>
      <c r="P335">
        <v>42</v>
      </c>
    </row>
    <row r="336" spans="1:21">
      <c r="A336" t="s">
        <v>410</v>
      </c>
      <c r="B336" t="s">
        <v>412</v>
      </c>
      <c r="H336">
        <f>Table1[[#This Row],[Ratings]]*Table1[[#This Row],[Avg Rating]]</f>
        <v>0</v>
      </c>
    </row>
    <row r="337" spans="1:21">
      <c r="A337" t="s">
        <v>413</v>
      </c>
      <c r="B337" t="s">
        <v>414</v>
      </c>
      <c r="C337">
        <v>49</v>
      </c>
      <c r="D337" t="s">
        <v>681</v>
      </c>
      <c r="E337">
        <v>36</v>
      </c>
      <c r="F337">
        <v>5</v>
      </c>
      <c r="G337">
        <v>84</v>
      </c>
      <c r="H337">
        <f>Table1[[#This Row],[Ratings]]*Table1[[#This Row],[Avg Rating]]</f>
        <v>420</v>
      </c>
      <c r="J337">
        <v>24</v>
      </c>
      <c r="K337">
        <v>739</v>
      </c>
      <c r="L337">
        <v>52</v>
      </c>
      <c r="M337" s="18">
        <v>2264</v>
      </c>
      <c r="N337" s="18">
        <v>1191</v>
      </c>
      <c r="O337" s="18">
        <v>2662</v>
      </c>
      <c r="P337" t="s">
        <v>726</v>
      </c>
      <c r="Q337" t="s">
        <v>879</v>
      </c>
      <c r="R337" t="s">
        <v>726</v>
      </c>
      <c r="S337" t="s">
        <v>726</v>
      </c>
      <c r="T337" t="s">
        <v>726</v>
      </c>
      <c r="U337" t="s">
        <v>726</v>
      </c>
    </row>
    <row r="338" spans="1:21">
      <c r="A338" t="s">
        <v>415</v>
      </c>
      <c r="B338" t="s">
        <v>51</v>
      </c>
      <c r="C338">
        <v>10</v>
      </c>
      <c r="H338">
        <f>Table1[[#This Row],[Ratings]]*Table1[[#This Row],[Avg Rating]]</f>
        <v>0</v>
      </c>
    </row>
    <row r="339" spans="1:21">
      <c r="A339" t="s">
        <v>415</v>
      </c>
      <c r="B339" t="s">
        <v>416</v>
      </c>
      <c r="C339">
        <v>33</v>
      </c>
      <c r="H339">
        <f>Table1[[#This Row],[Ratings]]*Table1[[#This Row],[Avg Rating]]</f>
        <v>0</v>
      </c>
      <c r="J339">
        <v>18</v>
      </c>
      <c r="K339">
        <v>640</v>
      </c>
      <c r="L339">
        <v>29</v>
      </c>
      <c r="M339">
        <v>335</v>
      </c>
      <c r="N339">
        <v>106</v>
      </c>
      <c r="O339">
        <v>1154</v>
      </c>
      <c r="P339">
        <v>41</v>
      </c>
    </row>
    <row r="340" spans="1:21">
      <c r="A340" t="s">
        <v>417</v>
      </c>
      <c r="B340" t="s">
        <v>419</v>
      </c>
      <c r="C340">
        <v>40</v>
      </c>
      <c r="H340">
        <f>Table1[[#This Row],[Ratings]]*Table1[[#This Row],[Avg Rating]]</f>
        <v>0</v>
      </c>
    </row>
    <row r="341" spans="1:21">
      <c r="A341" t="s">
        <v>417</v>
      </c>
      <c r="B341" t="s">
        <v>418</v>
      </c>
      <c r="C341">
        <v>203</v>
      </c>
      <c r="H341">
        <f>Table1[[#This Row],[Ratings]]*Table1[[#This Row],[Avg Rating]]</f>
        <v>0</v>
      </c>
      <c r="J341">
        <v>37</v>
      </c>
      <c r="K341">
        <v>722</v>
      </c>
      <c r="L341">
        <v>48</v>
      </c>
      <c r="M341" s="18">
        <v>2576</v>
      </c>
      <c r="N341" s="18">
        <v>1447</v>
      </c>
      <c r="O341" s="18">
        <v>2556</v>
      </c>
      <c r="P341">
        <v>61</v>
      </c>
      <c r="Q341" t="s">
        <v>919</v>
      </c>
      <c r="R341" t="s">
        <v>726</v>
      </c>
      <c r="S341" t="s">
        <v>726</v>
      </c>
      <c r="T341" t="s">
        <v>726</v>
      </c>
      <c r="U341" t="s">
        <v>726</v>
      </c>
    </row>
    <row r="342" spans="1:21">
      <c r="A342" t="s">
        <v>420</v>
      </c>
      <c r="B342" t="s">
        <v>421</v>
      </c>
      <c r="C342">
        <v>1</v>
      </c>
      <c r="H342">
        <f>Table1[[#This Row],[Ratings]]*Table1[[#This Row],[Avg Rating]]</f>
        <v>0</v>
      </c>
      <c r="J342">
        <v>33</v>
      </c>
      <c r="K342">
        <v>706</v>
      </c>
      <c r="L342">
        <v>50</v>
      </c>
      <c r="M342" s="18">
        <v>4469</v>
      </c>
      <c r="N342" s="18">
        <v>3511</v>
      </c>
      <c r="O342" s="18">
        <v>1227</v>
      </c>
      <c r="P342" t="s">
        <v>726</v>
      </c>
      <c r="Q342" t="s">
        <v>880</v>
      </c>
      <c r="R342" t="s">
        <v>726</v>
      </c>
      <c r="S342" t="s">
        <v>726</v>
      </c>
      <c r="T342" t="s">
        <v>726</v>
      </c>
      <c r="U342" t="s">
        <v>726</v>
      </c>
    </row>
    <row r="343" spans="1:21">
      <c r="A343" t="s">
        <v>422</v>
      </c>
      <c r="B343" t="s">
        <v>423</v>
      </c>
      <c r="C343">
        <v>122</v>
      </c>
      <c r="H343">
        <f>Table1[[#This Row],[Ratings]]*Table1[[#This Row],[Avg Rating]]</f>
        <v>0</v>
      </c>
      <c r="J343">
        <v>67</v>
      </c>
      <c r="K343">
        <v>910</v>
      </c>
      <c r="L343">
        <v>68</v>
      </c>
      <c r="M343" s="18">
        <v>26671</v>
      </c>
      <c r="N343" s="18">
        <v>1359</v>
      </c>
      <c r="O343" s="18">
        <v>14548</v>
      </c>
      <c r="P343">
        <v>79</v>
      </c>
      <c r="Q343" t="s">
        <v>881</v>
      </c>
      <c r="R343" t="s">
        <v>726</v>
      </c>
      <c r="S343" s="19">
        <v>0.17299999999999999</v>
      </c>
      <c r="T343" s="19">
        <v>7.2999999999999995E-2</v>
      </c>
      <c r="U343" s="19">
        <v>0.156</v>
      </c>
    </row>
    <row r="344" spans="1:21">
      <c r="A344" t="s">
        <v>424</v>
      </c>
      <c r="B344" t="s">
        <v>425</v>
      </c>
      <c r="C344">
        <v>588</v>
      </c>
      <c r="H344">
        <f>Table1[[#This Row],[Ratings]]*Table1[[#This Row],[Avg Rating]]</f>
        <v>0</v>
      </c>
    </row>
    <row r="345" spans="1:21">
      <c r="A345" t="s">
        <v>424</v>
      </c>
      <c r="B345" t="s">
        <v>426</v>
      </c>
      <c r="C345">
        <v>16030</v>
      </c>
      <c r="D345" t="s">
        <v>682</v>
      </c>
      <c r="G345">
        <v>0</v>
      </c>
      <c r="H345">
        <f>Table1[[#This Row],[Ratings]]*Table1[[#This Row],[Avg Rating]]</f>
        <v>0</v>
      </c>
      <c r="J345">
        <v>74</v>
      </c>
      <c r="K345">
        <v>970</v>
      </c>
      <c r="L345">
        <v>0</v>
      </c>
      <c r="M345" s="18">
        <v>374393</v>
      </c>
      <c r="N345" s="18">
        <v>42158</v>
      </c>
      <c r="O345" s="18">
        <v>65475</v>
      </c>
      <c r="P345">
        <v>88</v>
      </c>
      <c r="Q345" t="s">
        <v>883</v>
      </c>
      <c r="S345" t="s">
        <v>882</v>
      </c>
    </row>
    <row r="346" spans="1:21">
      <c r="A346" t="s">
        <v>427</v>
      </c>
      <c r="B346" t="s">
        <v>429</v>
      </c>
      <c r="C346">
        <v>5</v>
      </c>
      <c r="H346">
        <f>Table1[[#This Row],[Ratings]]*Table1[[#This Row],[Avg Rating]]</f>
        <v>0</v>
      </c>
      <c r="J346">
        <v>31</v>
      </c>
      <c r="K346">
        <v>673</v>
      </c>
      <c r="L346">
        <v>37</v>
      </c>
      <c r="M346">
        <v>652</v>
      </c>
      <c r="N346">
        <v>554</v>
      </c>
      <c r="O346">
        <v>2371</v>
      </c>
    </row>
    <row r="347" spans="1:21">
      <c r="A347" t="s">
        <v>427</v>
      </c>
      <c r="B347" t="s">
        <v>428</v>
      </c>
      <c r="H347">
        <f>Table1[[#This Row],[Ratings]]*Table1[[#This Row],[Avg Rating]]</f>
        <v>0</v>
      </c>
    </row>
    <row r="348" spans="1:21">
      <c r="A348" t="s">
        <v>430</v>
      </c>
      <c r="B348" t="s">
        <v>431</v>
      </c>
      <c r="C348">
        <v>111</v>
      </c>
      <c r="H348">
        <f>Table1[[#This Row],[Ratings]]*Table1[[#This Row],[Avg Rating]]</f>
        <v>0</v>
      </c>
      <c r="J348">
        <v>48</v>
      </c>
      <c r="K348">
        <v>919</v>
      </c>
      <c r="L348">
        <v>70</v>
      </c>
      <c r="M348" s="18">
        <v>7951</v>
      </c>
      <c r="N348" s="18">
        <v>1627</v>
      </c>
      <c r="O348" s="18">
        <v>30441</v>
      </c>
      <c r="P348" s="18" t="s">
        <v>726</v>
      </c>
      <c r="Q348" t="s">
        <v>884</v>
      </c>
      <c r="R348" s="19" t="s">
        <v>726</v>
      </c>
      <c r="S348" s="18" t="s">
        <v>726</v>
      </c>
      <c r="T348" s="18" t="s">
        <v>726</v>
      </c>
      <c r="U348" s="19" t="s">
        <v>726</v>
      </c>
    </row>
    <row r="349" spans="1:21">
      <c r="A349" t="s">
        <v>432</v>
      </c>
      <c r="B349" t="s">
        <v>433</v>
      </c>
      <c r="C349">
        <v>2</v>
      </c>
      <c r="H349">
        <f>Table1[[#This Row],[Ratings]]*Table1[[#This Row],[Avg Rating]]</f>
        <v>0</v>
      </c>
    </row>
    <row r="350" spans="1:21">
      <c r="A350" t="s">
        <v>432</v>
      </c>
      <c r="B350" t="s">
        <v>434</v>
      </c>
      <c r="C350">
        <v>3</v>
      </c>
      <c r="H350">
        <f>Table1[[#This Row],[Ratings]]*Table1[[#This Row],[Avg Rating]]</f>
        <v>0</v>
      </c>
      <c r="J350">
        <v>38</v>
      </c>
      <c r="K350">
        <v>765</v>
      </c>
      <c r="L350">
        <v>58</v>
      </c>
      <c r="M350" s="18">
        <v>12685</v>
      </c>
      <c r="N350" s="18">
        <v>13786</v>
      </c>
      <c r="O350" s="18">
        <v>8775</v>
      </c>
      <c r="P350" t="s">
        <v>726</v>
      </c>
      <c r="Q350" t="s">
        <v>885</v>
      </c>
      <c r="R350" t="s">
        <v>726</v>
      </c>
      <c r="S350" t="s">
        <v>726</v>
      </c>
      <c r="T350" t="s">
        <v>726</v>
      </c>
      <c r="U350" t="s">
        <v>726</v>
      </c>
    </row>
    <row r="351" spans="1:21">
      <c r="A351" t="s">
        <v>435</v>
      </c>
      <c r="B351" t="s">
        <v>436</v>
      </c>
      <c r="D351" t="s">
        <v>683</v>
      </c>
      <c r="F351">
        <v>4.5</v>
      </c>
      <c r="G351">
        <v>5</v>
      </c>
      <c r="H351">
        <f>Table1[[#This Row],[Ratings]]*Table1[[#This Row],[Avg Rating]]</f>
        <v>22.5</v>
      </c>
      <c r="J351">
        <v>43</v>
      </c>
      <c r="K351">
        <v>707</v>
      </c>
      <c r="L351">
        <v>50</v>
      </c>
      <c r="M351">
        <v>2929</v>
      </c>
      <c r="N351">
        <v>923</v>
      </c>
      <c r="O351">
        <v>6577</v>
      </c>
      <c r="P351">
        <v>69</v>
      </c>
    </row>
    <row r="352" spans="1:21">
      <c r="A352" s="25" t="s">
        <v>437</v>
      </c>
      <c r="H352" s="13">
        <f>Table1[[#This Row],[Ratings]]*Table1[[#This Row],[Avg Rating]]</f>
        <v>0</v>
      </c>
      <c r="J352">
        <v>7</v>
      </c>
      <c r="K352">
        <v>655</v>
      </c>
      <c r="L352">
        <v>32</v>
      </c>
      <c r="M352">
        <v>638</v>
      </c>
      <c r="N352">
        <v>132</v>
      </c>
      <c r="O352">
        <v>790</v>
      </c>
      <c r="P352">
        <v>47</v>
      </c>
    </row>
    <row r="353" spans="1:21">
      <c r="A353" t="s">
        <v>438</v>
      </c>
      <c r="B353" t="s">
        <v>439</v>
      </c>
      <c r="C353">
        <v>2</v>
      </c>
      <c r="H353">
        <f>Table1[[#This Row],[Ratings]]*Table1[[#This Row],[Avg Rating]]</f>
        <v>0</v>
      </c>
      <c r="J353">
        <v>31</v>
      </c>
      <c r="K353">
        <v>610</v>
      </c>
      <c r="L353">
        <v>23</v>
      </c>
      <c r="M353">
        <v>843</v>
      </c>
      <c r="N353">
        <v>957</v>
      </c>
      <c r="O353">
        <v>693</v>
      </c>
      <c r="P353">
        <v>48</v>
      </c>
    </row>
    <row r="354" spans="1:21">
      <c r="A354" t="s">
        <v>440</v>
      </c>
      <c r="B354" t="s">
        <v>441</v>
      </c>
      <c r="C354">
        <v>514</v>
      </c>
      <c r="D354" t="s">
        <v>684</v>
      </c>
      <c r="E354">
        <v>56</v>
      </c>
      <c r="F354">
        <v>4.5</v>
      </c>
      <c r="G354">
        <v>422</v>
      </c>
      <c r="H354">
        <f>Table1[[#This Row],[Ratings]]*Table1[[#This Row],[Avg Rating]]</f>
        <v>1899</v>
      </c>
    </row>
    <row r="355" spans="1:21">
      <c r="A355" t="s">
        <v>440</v>
      </c>
      <c r="D355" t="s">
        <v>697</v>
      </c>
      <c r="F355">
        <v>5</v>
      </c>
      <c r="G355">
        <v>1</v>
      </c>
      <c r="H355">
        <f>Table1[[#This Row],[Ratings]]*Table1[[#This Row],[Avg Rating]]</f>
        <v>5</v>
      </c>
      <c r="J355">
        <v>62</v>
      </c>
      <c r="K355">
        <v>886</v>
      </c>
      <c r="L355">
        <v>72</v>
      </c>
      <c r="M355" s="18">
        <v>19797</v>
      </c>
      <c r="N355" s="18">
        <v>4186</v>
      </c>
      <c r="O355" s="18">
        <v>31464</v>
      </c>
      <c r="P355">
        <v>83</v>
      </c>
      <c r="Q355" t="s">
        <v>747</v>
      </c>
      <c r="R355" t="s">
        <v>726</v>
      </c>
      <c r="S355" t="s">
        <v>726</v>
      </c>
      <c r="T355" t="s">
        <v>726</v>
      </c>
      <c r="U355" s="19">
        <v>0.245</v>
      </c>
    </row>
    <row r="356" spans="1:21">
      <c r="A356" t="s">
        <v>440</v>
      </c>
      <c r="D356" t="s">
        <v>696</v>
      </c>
      <c r="F356">
        <v>5</v>
      </c>
      <c r="G356">
        <v>2</v>
      </c>
      <c r="H356">
        <f>Table1[[#This Row],[Ratings]]*Table1[[#This Row],[Avg Rating]]</f>
        <v>10</v>
      </c>
    </row>
    <row r="357" spans="1:21">
      <c r="A357" t="s">
        <v>440</v>
      </c>
      <c r="D357" t="s">
        <v>690</v>
      </c>
      <c r="F357">
        <v>5</v>
      </c>
      <c r="G357">
        <v>2</v>
      </c>
      <c r="H357">
        <f>Table1[[#This Row],[Ratings]]*Table1[[#This Row],[Avg Rating]]</f>
        <v>10</v>
      </c>
    </row>
    <row r="358" spans="1:21">
      <c r="A358" t="s">
        <v>440</v>
      </c>
      <c r="B358" t="s">
        <v>442</v>
      </c>
      <c r="D358" t="s">
        <v>685</v>
      </c>
      <c r="E358">
        <v>223</v>
      </c>
      <c r="F358">
        <v>4.5</v>
      </c>
      <c r="G358">
        <v>114</v>
      </c>
      <c r="H358">
        <f>Table1[[#This Row],[Ratings]]*Table1[[#This Row],[Avg Rating]]</f>
        <v>513</v>
      </c>
    </row>
    <row r="359" spans="1:21">
      <c r="A359" t="s">
        <v>440</v>
      </c>
      <c r="D359" t="s">
        <v>686</v>
      </c>
      <c r="E359">
        <v>109</v>
      </c>
      <c r="F359">
        <v>4.5</v>
      </c>
      <c r="G359">
        <v>179</v>
      </c>
      <c r="H359">
        <f>Table1[[#This Row],[Ratings]]*Table1[[#This Row],[Avg Rating]]</f>
        <v>805.5</v>
      </c>
    </row>
    <row r="360" spans="1:21">
      <c r="A360" t="s">
        <v>440</v>
      </c>
      <c r="D360" t="s">
        <v>687</v>
      </c>
      <c r="E360">
        <v>218</v>
      </c>
      <c r="F360">
        <v>4.5</v>
      </c>
      <c r="G360">
        <v>170</v>
      </c>
      <c r="H360">
        <f>Table1[[#This Row],[Ratings]]*Table1[[#This Row],[Avg Rating]]</f>
        <v>765</v>
      </c>
    </row>
    <row r="361" spans="1:21">
      <c r="A361" t="s">
        <v>440</v>
      </c>
      <c r="D361" t="s">
        <v>688</v>
      </c>
      <c r="F361">
        <v>5</v>
      </c>
      <c r="G361">
        <v>41</v>
      </c>
      <c r="H361">
        <f>Table1[[#This Row],[Ratings]]*Table1[[#This Row],[Avg Rating]]</f>
        <v>205</v>
      </c>
    </row>
    <row r="362" spans="1:21">
      <c r="A362" t="s">
        <v>440</v>
      </c>
      <c r="D362" t="s">
        <v>689</v>
      </c>
      <c r="E362">
        <v>103</v>
      </c>
      <c r="F362">
        <v>4.5</v>
      </c>
      <c r="G362">
        <v>294</v>
      </c>
      <c r="H362">
        <f>Table1[[#This Row],[Ratings]]*Table1[[#This Row],[Avg Rating]]</f>
        <v>1323</v>
      </c>
    </row>
    <row r="363" spans="1:21">
      <c r="A363" t="s">
        <v>440</v>
      </c>
      <c r="D363" t="s">
        <v>691</v>
      </c>
      <c r="G363">
        <v>0</v>
      </c>
      <c r="H363">
        <f>Table1[[#This Row],[Ratings]]*Table1[[#This Row],[Avg Rating]]</f>
        <v>0</v>
      </c>
    </row>
    <row r="364" spans="1:21">
      <c r="A364" t="s">
        <v>440</v>
      </c>
      <c r="D364" t="s">
        <v>692</v>
      </c>
      <c r="F364">
        <v>4.5</v>
      </c>
      <c r="G364">
        <v>25</v>
      </c>
      <c r="H364">
        <f>Table1[[#This Row],[Ratings]]*Table1[[#This Row],[Avg Rating]]</f>
        <v>112.5</v>
      </c>
    </row>
    <row r="365" spans="1:21">
      <c r="A365" t="s">
        <v>440</v>
      </c>
      <c r="D365" t="s">
        <v>693</v>
      </c>
      <c r="G365">
        <v>0</v>
      </c>
      <c r="H365">
        <f>Table1[[#This Row],[Ratings]]*Table1[[#This Row],[Avg Rating]]</f>
        <v>0</v>
      </c>
    </row>
    <row r="366" spans="1:21">
      <c r="A366" t="s">
        <v>440</v>
      </c>
      <c r="D366" t="s">
        <v>694</v>
      </c>
      <c r="E366">
        <v>158</v>
      </c>
      <c r="F366">
        <v>4.5</v>
      </c>
      <c r="G366">
        <v>7</v>
      </c>
      <c r="H366">
        <f>Table1[[#This Row],[Ratings]]*Table1[[#This Row],[Avg Rating]]</f>
        <v>31.5</v>
      </c>
    </row>
    <row r="367" spans="1:21">
      <c r="A367" t="s">
        <v>440</v>
      </c>
      <c r="D367" t="s">
        <v>695</v>
      </c>
      <c r="F367">
        <v>5</v>
      </c>
      <c r="G367">
        <v>55</v>
      </c>
      <c r="H367">
        <f>Table1[[#This Row],[Ratings]]*Table1[[#This Row],[Avg Rating]]</f>
        <v>275</v>
      </c>
    </row>
    <row r="368" spans="1:21">
      <c r="A368" t="s">
        <v>440</v>
      </c>
      <c r="D368" t="s">
        <v>698</v>
      </c>
      <c r="F368">
        <v>5</v>
      </c>
      <c r="G368">
        <v>21</v>
      </c>
      <c r="H368">
        <f>Table1[[#This Row],[Ratings]]*Table1[[#This Row],[Avg Rating]]</f>
        <v>105</v>
      </c>
    </row>
    <row r="369" spans="1:21">
      <c r="A369" t="s">
        <v>443</v>
      </c>
      <c r="B369" t="s">
        <v>444</v>
      </c>
      <c r="C369">
        <v>2000</v>
      </c>
      <c r="D369" t="s">
        <v>511</v>
      </c>
      <c r="F369">
        <v>5</v>
      </c>
      <c r="G369">
        <v>12</v>
      </c>
      <c r="H369">
        <f>Table1[[#This Row],[Ratings]]*Table1[[#This Row],[Avg Rating]]</f>
        <v>60</v>
      </c>
      <c r="J369">
        <v>77</v>
      </c>
      <c r="K369">
        <v>973</v>
      </c>
      <c r="L369">
        <v>86</v>
      </c>
      <c r="M369" s="18">
        <v>162055</v>
      </c>
      <c r="N369" s="18">
        <v>35270</v>
      </c>
      <c r="O369" s="18">
        <v>102732</v>
      </c>
      <c r="P369">
        <v>80</v>
      </c>
      <c r="Q369" t="s">
        <v>886</v>
      </c>
      <c r="R369" s="19">
        <v>3.3000000000000002E-2</v>
      </c>
      <c r="S369" t="s">
        <v>726</v>
      </c>
      <c r="T369" s="19">
        <v>3.4000000000000002E-2</v>
      </c>
      <c r="U369" s="19">
        <v>0.253</v>
      </c>
    </row>
    <row r="370" spans="1:21">
      <c r="A370" t="s">
        <v>443</v>
      </c>
      <c r="D370" t="s">
        <v>512</v>
      </c>
      <c r="F370">
        <v>5</v>
      </c>
      <c r="G370">
        <v>2</v>
      </c>
      <c r="H370">
        <f>Table1[[#This Row],[Ratings]]*Table1[[#This Row],[Avg Rating]]</f>
        <v>10</v>
      </c>
    </row>
    <row r="371" spans="1:21">
      <c r="A371" t="s">
        <v>445</v>
      </c>
      <c r="B371" t="s">
        <v>446</v>
      </c>
      <c r="C371">
        <v>2</v>
      </c>
      <c r="H371">
        <f>Table1[[#This Row],[Ratings]]*Table1[[#This Row],[Avg Rating]]</f>
        <v>0</v>
      </c>
      <c r="J371">
        <v>8</v>
      </c>
      <c r="K371">
        <v>612</v>
      </c>
      <c r="L371">
        <v>29</v>
      </c>
      <c r="M371">
        <v>330</v>
      </c>
      <c r="N371">
        <v>177</v>
      </c>
      <c r="O371" s="18">
        <v>1679</v>
      </c>
      <c r="P371">
        <v>41</v>
      </c>
      <c r="Q371" t="s">
        <v>887</v>
      </c>
      <c r="R371" t="s">
        <v>726</v>
      </c>
      <c r="S371" t="s">
        <v>726</v>
      </c>
      <c r="T371" t="s">
        <v>726</v>
      </c>
    </row>
    <row r="372" spans="1:21">
      <c r="A372" t="s">
        <v>445</v>
      </c>
      <c r="B372" t="s">
        <v>447</v>
      </c>
      <c r="H372">
        <f>Table1[[#This Row],[Ratings]]*Table1[[#This Row],[Avg Rating]]</f>
        <v>0</v>
      </c>
    </row>
    <row r="373" spans="1:21">
      <c r="A373" t="s">
        <v>448</v>
      </c>
      <c r="B373" t="s">
        <v>449</v>
      </c>
      <c r="C373">
        <v>2</v>
      </c>
      <c r="H373">
        <f>Table1[[#This Row],[Ratings]]*Table1[[#This Row],[Avg Rating]]</f>
        <v>0</v>
      </c>
    </row>
    <row r="374" spans="1:21">
      <c r="A374" t="s">
        <v>448</v>
      </c>
      <c r="B374" t="s">
        <v>450</v>
      </c>
      <c r="C374">
        <v>23</v>
      </c>
      <c r="H374">
        <f>Table1[[#This Row],[Ratings]]*Table1[[#This Row],[Avg Rating]]</f>
        <v>0</v>
      </c>
      <c r="J374" s="30">
        <v>47</v>
      </c>
      <c r="K374" s="30">
        <v>787</v>
      </c>
      <c r="L374" s="30">
        <v>71</v>
      </c>
      <c r="M374" s="31">
        <v>21370</v>
      </c>
      <c r="N374" s="30">
        <v>994</v>
      </c>
      <c r="O374" s="31">
        <v>7337</v>
      </c>
      <c r="P374" s="30">
        <v>70</v>
      </c>
      <c r="Q374" s="30" t="s">
        <v>901</v>
      </c>
      <c r="R374" s="30" t="s">
        <v>921</v>
      </c>
      <c r="S374" s="30" t="s">
        <v>920</v>
      </c>
      <c r="T374" s="30" t="s">
        <v>726</v>
      </c>
      <c r="U374" s="30" t="s">
        <v>726</v>
      </c>
    </row>
    <row r="375" spans="1:21">
      <c r="A375" t="s">
        <v>451</v>
      </c>
      <c r="B375" t="s">
        <v>454</v>
      </c>
      <c r="C375">
        <v>29</v>
      </c>
      <c r="D375" t="s">
        <v>699</v>
      </c>
      <c r="E375">
        <v>296</v>
      </c>
      <c r="F375">
        <v>4</v>
      </c>
      <c r="G375">
        <v>17</v>
      </c>
      <c r="H375">
        <f>Table1[[#This Row],[Ratings]]*Table1[[#This Row],[Avg Rating]]</f>
        <v>68</v>
      </c>
      <c r="J375" s="30">
        <v>42</v>
      </c>
      <c r="K375" s="30">
        <v>719</v>
      </c>
      <c r="L375" s="30">
        <v>41</v>
      </c>
      <c r="M375" s="31">
        <v>1153</v>
      </c>
      <c r="N375" s="30">
        <v>163</v>
      </c>
      <c r="O375" s="31">
        <v>13556</v>
      </c>
      <c r="P375" s="30" t="s">
        <v>726</v>
      </c>
      <c r="Q375" s="30" t="s">
        <v>907</v>
      </c>
      <c r="R375" s="30" t="s">
        <v>726</v>
      </c>
      <c r="S375" s="30" t="s">
        <v>726</v>
      </c>
      <c r="T375" s="30" t="s">
        <v>726</v>
      </c>
      <c r="U375" s="30" t="s">
        <v>726</v>
      </c>
    </row>
    <row r="376" spans="1:21">
      <c r="A376" t="s">
        <v>451</v>
      </c>
      <c r="B376" t="s">
        <v>452</v>
      </c>
      <c r="D376" t="s">
        <v>586</v>
      </c>
      <c r="G376">
        <v>0</v>
      </c>
      <c r="H376">
        <f>Table1[[#This Row],[Ratings]]*Table1[[#This Row],[Avg Rating]]</f>
        <v>0</v>
      </c>
    </row>
    <row r="377" spans="1:21">
      <c r="A377" t="s">
        <v>451</v>
      </c>
      <c r="D377" t="s">
        <v>453</v>
      </c>
      <c r="F377">
        <v>5</v>
      </c>
      <c r="G377">
        <v>11</v>
      </c>
      <c r="H377">
        <f>Table1[[#This Row],[Ratings]]*Table1[[#This Row],[Avg Rating]]</f>
        <v>55</v>
      </c>
    </row>
    <row r="378" spans="1:21">
      <c r="A378" t="s">
        <v>451</v>
      </c>
      <c r="D378" t="s">
        <v>597</v>
      </c>
      <c r="F378">
        <v>5</v>
      </c>
      <c r="G378">
        <v>27</v>
      </c>
      <c r="H378">
        <f>Table1[[#This Row],[Ratings]]*Table1[[#This Row],[Avg Rating]]</f>
        <v>135</v>
      </c>
    </row>
    <row r="379" spans="1:21">
      <c r="A379" t="s">
        <v>455</v>
      </c>
      <c r="B379" t="s">
        <v>457</v>
      </c>
      <c r="C379">
        <v>16</v>
      </c>
      <c r="D379" t="s">
        <v>700</v>
      </c>
      <c r="F379">
        <v>4.5</v>
      </c>
      <c r="G379">
        <v>6</v>
      </c>
      <c r="H379">
        <f>Table1[[#This Row],[Ratings]]*Table1[[#This Row],[Avg Rating]]</f>
        <v>27</v>
      </c>
      <c r="J379">
        <v>46</v>
      </c>
      <c r="K379">
        <v>767</v>
      </c>
      <c r="L379">
        <v>50</v>
      </c>
      <c r="M379">
        <v>2228</v>
      </c>
      <c r="N379">
        <v>448</v>
      </c>
      <c r="O379">
        <v>13494</v>
      </c>
      <c r="P379">
        <v>57</v>
      </c>
    </row>
    <row r="380" spans="1:21">
      <c r="A380" t="s">
        <v>455</v>
      </c>
      <c r="B380" t="s">
        <v>456</v>
      </c>
      <c r="H380">
        <f>Table1[[#This Row],[Ratings]]*Table1[[#This Row],[Avg Rating]]</f>
        <v>0</v>
      </c>
    </row>
    <row r="381" spans="1:21">
      <c r="A381" t="s">
        <v>458</v>
      </c>
      <c r="B381" t="s">
        <v>459</v>
      </c>
      <c r="H381">
        <f>Table1[[#This Row],[Ratings]]*Table1[[#This Row],[Avg Rating]]</f>
        <v>0</v>
      </c>
      <c r="J381">
        <v>42</v>
      </c>
      <c r="K381">
        <v>747</v>
      </c>
      <c r="L381">
        <v>43</v>
      </c>
      <c r="M381">
        <v>2651</v>
      </c>
      <c r="N381">
        <v>841</v>
      </c>
      <c r="O381">
        <v>7179</v>
      </c>
    </row>
    <row r="382" spans="1:21">
      <c r="A382" t="s">
        <v>458</v>
      </c>
      <c r="B382" t="s">
        <v>460</v>
      </c>
      <c r="H382">
        <f>Table1[[#This Row],[Ratings]]*Table1[[#This Row],[Avg Rating]]</f>
        <v>0</v>
      </c>
    </row>
    <row r="383" spans="1:21">
      <c r="A383" t="s">
        <v>461</v>
      </c>
      <c r="B383" t="s">
        <v>462</v>
      </c>
      <c r="C383">
        <v>8021</v>
      </c>
      <c r="H383">
        <f>Table1[[#This Row],[Ratings]]*Table1[[#This Row],[Avg Rating]]</f>
        <v>0</v>
      </c>
      <c r="J383">
        <v>47</v>
      </c>
      <c r="K383">
        <v>806</v>
      </c>
      <c r="L383">
        <v>65</v>
      </c>
      <c r="M383" s="18">
        <v>6462</v>
      </c>
      <c r="N383" s="18">
        <v>1441</v>
      </c>
      <c r="O383" s="18">
        <v>24942</v>
      </c>
      <c r="P383">
        <v>58</v>
      </c>
      <c r="Q383" t="s">
        <v>888</v>
      </c>
      <c r="R383" t="s">
        <v>726</v>
      </c>
      <c r="S383" t="s">
        <v>726</v>
      </c>
      <c r="T383" t="s">
        <v>726</v>
      </c>
      <c r="U383" s="19">
        <v>0.71499999999999997</v>
      </c>
    </row>
    <row r="384" spans="1:21">
      <c r="A384" t="s">
        <v>461</v>
      </c>
      <c r="B384" t="s">
        <v>463</v>
      </c>
      <c r="H384">
        <f>Table1[[#This Row],[Ratings]]*Table1[[#This Row],[Avg Rating]]</f>
        <v>0</v>
      </c>
    </row>
    <row r="385" spans="1:21">
      <c r="A385" t="s">
        <v>464</v>
      </c>
      <c r="B385" t="s">
        <v>465</v>
      </c>
      <c r="H385">
        <f>Table1[[#This Row],[Ratings]]*Table1[[#This Row],[Avg Rating]]</f>
        <v>0</v>
      </c>
      <c r="J385">
        <v>20</v>
      </c>
      <c r="K385">
        <v>721</v>
      </c>
      <c r="L385">
        <v>34</v>
      </c>
      <c r="M385" s="18">
        <v>1058</v>
      </c>
      <c r="N385">
        <v>453</v>
      </c>
      <c r="O385" s="18">
        <v>2833</v>
      </c>
      <c r="P385">
        <v>63</v>
      </c>
      <c r="Q385" t="s">
        <v>889</v>
      </c>
      <c r="R385" s="19">
        <v>0.11700000000000001</v>
      </c>
      <c r="S385" t="s">
        <v>726</v>
      </c>
      <c r="T385" t="s">
        <v>726</v>
      </c>
      <c r="U385" s="19">
        <v>0.78900000000000003</v>
      </c>
    </row>
    <row r="386" spans="1:21">
      <c r="A386" t="s">
        <v>466</v>
      </c>
      <c r="B386" t="s">
        <v>468</v>
      </c>
      <c r="C386">
        <v>2</v>
      </c>
      <c r="H386">
        <f>Table1[[#This Row],[Ratings]]*Table1[[#This Row],[Avg Rating]]</f>
        <v>0</v>
      </c>
      <c r="J386">
        <v>58</v>
      </c>
      <c r="K386">
        <v>783</v>
      </c>
      <c r="L386">
        <v>60</v>
      </c>
      <c r="M386" s="18">
        <v>10324</v>
      </c>
      <c r="N386" s="18">
        <v>7566</v>
      </c>
      <c r="O386" s="18">
        <v>20930</v>
      </c>
      <c r="P386">
        <v>73</v>
      </c>
      <c r="Q386" t="s">
        <v>892</v>
      </c>
      <c r="R386" t="s">
        <v>891</v>
      </c>
      <c r="S386" t="s">
        <v>890</v>
      </c>
    </row>
    <row r="387" spans="1:21">
      <c r="A387" t="s">
        <v>466</v>
      </c>
      <c r="B387" t="s">
        <v>467</v>
      </c>
      <c r="H387">
        <f>Table1[[#This Row],[Ratings]]*Table1[[#This Row],[Avg Rating]]</f>
        <v>0</v>
      </c>
    </row>
    <row r="388" spans="1:21">
      <c r="A388" t="s">
        <v>469</v>
      </c>
      <c r="H388">
        <f>Table1[[#This Row],[Ratings]]*Table1[[#This Row],[Avg Rating]]</f>
        <v>0</v>
      </c>
      <c r="J388">
        <v>1</v>
      </c>
      <c r="K388">
        <v>123</v>
      </c>
      <c r="L388">
        <v>0</v>
      </c>
      <c r="M388">
        <v>43</v>
      </c>
      <c r="N388">
        <v>19</v>
      </c>
      <c r="O388">
        <v>0</v>
      </c>
    </row>
    <row r="389" spans="1:21">
      <c r="A389" t="s">
        <v>470</v>
      </c>
      <c r="B389" t="s">
        <v>472</v>
      </c>
      <c r="C389">
        <v>42</v>
      </c>
      <c r="D389" t="s">
        <v>652</v>
      </c>
      <c r="G389">
        <v>0</v>
      </c>
      <c r="H389">
        <f>Table1[[#This Row],[Ratings]]*Table1[[#This Row],[Avg Rating]]</f>
        <v>0</v>
      </c>
      <c r="J389">
        <v>44</v>
      </c>
      <c r="K389">
        <v>761</v>
      </c>
      <c r="L389">
        <v>60</v>
      </c>
      <c r="M389" s="18">
        <v>6575</v>
      </c>
      <c r="N389" s="18">
        <v>1798</v>
      </c>
      <c r="O389" s="18">
        <v>16075</v>
      </c>
      <c r="P389">
        <v>66</v>
      </c>
      <c r="Q389" t="s">
        <v>893</v>
      </c>
      <c r="R389" s="19">
        <v>0.11899999999999999</v>
      </c>
      <c r="S389" s="19">
        <v>0.23599999999999999</v>
      </c>
      <c r="T389" s="19">
        <v>7.0000000000000001E-3</v>
      </c>
      <c r="U389" s="19">
        <v>0.28199999999999997</v>
      </c>
    </row>
    <row r="390" spans="1:21">
      <c r="A390" t="s">
        <v>470</v>
      </c>
      <c r="B390" t="s">
        <v>471</v>
      </c>
      <c r="H390">
        <f>Table1[[#This Row],[Ratings]]*Table1[[#This Row],[Avg Rating]]</f>
        <v>0</v>
      </c>
    </row>
    <row r="391" spans="1:21">
      <c r="A391" t="s">
        <v>473</v>
      </c>
      <c r="B391" t="s">
        <v>34</v>
      </c>
      <c r="C391">
        <v>4</v>
      </c>
      <c r="D391" t="s">
        <v>701</v>
      </c>
      <c r="G391">
        <v>0</v>
      </c>
      <c r="H391">
        <f>Table1[[#This Row],[Ratings]]*Table1[[#This Row],[Avg Rating]]</f>
        <v>0</v>
      </c>
    </row>
    <row r="392" spans="1:21">
      <c r="A392" t="s">
        <v>473</v>
      </c>
      <c r="D392" t="s">
        <v>704</v>
      </c>
      <c r="F392">
        <v>5</v>
      </c>
      <c r="G392">
        <v>2</v>
      </c>
      <c r="H392">
        <f>Table1[[#This Row],[Ratings]]*Table1[[#This Row],[Avg Rating]]</f>
        <v>10</v>
      </c>
      <c r="J392">
        <v>43</v>
      </c>
      <c r="K392">
        <v>100</v>
      </c>
      <c r="L392">
        <v>53</v>
      </c>
      <c r="M392" s="18">
        <v>6750</v>
      </c>
      <c r="N392" s="18">
        <v>4996</v>
      </c>
      <c r="O392" s="18">
        <v>11097</v>
      </c>
      <c r="P392">
        <v>63</v>
      </c>
      <c r="Q392" t="s">
        <v>894</v>
      </c>
      <c r="R392" s="19">
        <v>8.3000000000000004E-2</v>
      </c>
      <c r="S392" t="s">
        <v>726</v>
      </c>
      <c r="T392" s="19">
        <v>0.14699999999999999</v>
      </c>
      <c r="U392" s="19">
        <v>0.377</v>
      </c>
    </row>
    <row r="393" spans="1:21">
      <c r="A393" t="s">
        <v>473</v>
      </c>
      <c r="B393" t="s">
        <v>474</v>
      </c>
      <c r="D393" t="s">
        <v>702</v>
      </c>
      <c r="F393">
        <v>4</v>
      </c>
      <c r="G393">
        <v>128</v>
      </c>
      <c r="H393">
        <f>Table1[[#This Row],[Ratings]]*Table1[[#This Row],[Avg Rating]]</f>
        <v>512</v>
      </c>
    </row>
    <row r="394" spans="1:21">
      <c r="A394" t="s">
        <v>473</v>
      </c>
      <c r="D394" t="s">
        <v>703</v>
      </c>
      <c r="G394">
        <v>0</v>
      </c>
      <c r="H394">
        <f>Table1[[#This Row],[Ratings]]*Table1[[#This Row],[Avg Rating]]</f>
        <v>0</v>
      </c>
    </row>
    <row r="395" spans="1:21">
      <c r="A395" t="s">
        <v>473</v>
      </c>
      <c r="D395" t="s">
        <v>705</v>
      </c>
      <c r="F395">
        <v>2.5</v>
      </c>
      <c r="G395">
        <v>14</v>
      </c>
      <c r="H395">
        <f>Table1[[#This Row],[Ratings]]*Table1[[#This Row],[Avg Rating]]</f>
        <v>35</v>
      </c>
    </row>
    <row r="396" spans="1:21">
      <c r="A396" t="s">
        <v>473</v>
      </c>
      <c r="D396" t="s">
        <v>706</v>
      </c>
      <c r="G396">
        <v>0</v>
      </c>
      <c r="H396">
        <f>Table1[[#This Row],[Ratings]]*Table1[[#This Row],[Avg Rating]]</f>
        <v>0</v>
      </c>
    </row>
    <row r="397" spans="1:21">
      <c r="A397" t="s">
        <v>473</v>
      </c>
      <c r="D397" t="s">
        <v>707</v>
      </c>
      <c r="G397">
        <v>0</v>
      </c>
      <c r="H397">
        <f>Table1[[#This Row],[Ratings]]*Table1[[#This Row],[Avg Rating]]</f>
        <v>0</v>
      </c>
    </row>
    <row r="398" spans="1:21">
      <c r="A398" t="s">
        <v>475</v>
      </c>
      <c r="B398" t="s">
        <v>476</v>
      </c>
      <c r="C398">
        <v>184</v>
      </c>
      <c r="D398" t="s">
        <v>709</v>
      </c>
      <c r="F398">
        <v>5</v>
      </c>
      <c r="G398">
        <v>7</v>
      </c>
      <c r="H398">
        <f>Table1[[#This Row],[Ratings]]*Table1[[#This Row],[Avg Rating]]</f>
        <v>35</v>
      </c>
    </row>
    <row r="399" spans="1:21">
      <c r="A399" t="s">
        <v>475</v>
      </c>
      <c r="B399" t="s">
        <v>477</v>
      </c>
      <c r="C399">
        <v>665</v>
      </c>
      <c r="D399" t="s">
        <v>708</v>
      </c>
      <c r="F399">
        <v>5</v>
      </c>
      <c r="G399">
        <v>15</v>
      </c>
      <c r="H399">
        <f>Table1[[#This Row],[Ratings]]*Table1[[#This Row],[Avg Rating]]</f>
        <v>75</v>
      </c>
      <c r="J399">
        <v>42</v>
      </c>
      <c r="K399">
        <v>837</v>
      </c>
      <c r="L399">
        <v>69</v>
      </c>
      <c r="M399" s="18">
        <v>9734</v>
      </c>
      <c r="N399" s="18">
        <v>3710</v>
      </c>
      <c r="O399" s="18">
        <v>21631</v>
      </c>
      <c r="P399">
        <v>72</v>
      </c>
      <c r="Q399" t="s">
        <v>888</v>
      </c>
      <c r="R399" s="19">
        <v>3.2000000000000001E-2</v>
      </c>
      <c r="S399" t="s">
        <v>726</v>
      </c>
      <c r="T399" t="s">
        <v>726</v>
      </c>
      <c r="U399" s="20">
        <v>0.51</v>
      </c>
    </row>
    <row r="400" spans="1:21">
      <c r="A400" t="s">
        <v>478</v>
      </c>
      <c r="B400" t="s">
        <v>176</v>
      </c>
      <c r="C400">
        <v>27</v>
      </c>
      <c r="H400">
        <f>Table1[[#This Row],[Ratings]]*Table1[[#This Row],[Avg Rating]]</f>
        <v>0</v>
      </c>
    </row>
    <row r="401" spans="1:21">
      <c r="A401" t="s">
        <v>478</v>
      </c>
      <c r="B401" t="s">
        <v>479</v>
      </c>
      <c r="C401">
        <v>749</v>
      </c>
      <c r="H401">
        <f>Table1[[#This Row],[Ratings]]*Table1[[#This Row],[Avg Rating]]</f>
        <v>0</v>
      </c>
      <c r="J401">
        <v>32</v>
      </c>
      <c r="K401">
        <v>737</v>
      </c>
      <c r="L401">
        <v>44</v>
      </c>
      <c r="M401" s="18">
        <v>1411</v>
      </c>
      <c r="N401">
        <v>754</v>
      </c>
      <c r="O401" s="18">
        <v>6734</v>
      </c>
      <c r="P401">
        <v>57</v>
      </c>
      <c r="Q401" t="s">
        <v>895</v>
      </c>
      <c r="R401" s="19">
        <v>0.13800000000000001</v>
      </c>
      <c r="S401" s="19">
        <v>0.27600000000000002</v>
      </c>
      <c r="T401" s="19">
        <v>7.0000000000000001E-3</v>
      </c>
      <c r="U401" s="20">
        <v>0.13</v>
      </c>
    </row>
    <row r="402" spans="1:21">
      <c r="A402" t="s">
        <v>480</v>
      </c>
      <c r="B402" t="s">
        <v>481</v>
      </c>
      <c r="C402">
        <v>60</v>
      </c>
      <c r="H402">
        <f>Table1[[#This Row],[Ratings]]*Table1[[#This Row],[Avg Rating]]</f>
        <v>0</v>
      </c>
      <c r="J402">
        <v>1</v>
      </c>
      <c r="K402">
        <v>512</v>
      </c>
      <c r="L402">
        <v>26</v>
      </c>
      <c r="M402">
        <v>310</v>
      </c>
      <c r="N402" s="18">
        <v>1024</v>
      </c>
      <c r="O402">
        <v>237</v>
      </c>
      <c r="P402">
        <v>28</v>
      </c>
      <c r="Q402" t="s">
        <v>896</v>
      </c>
      <c r="R402" t="s">
        <v>726</v>
      </c>
      <c r="S402" t="s">
        <v>726</v>
      </c>
      <c r="T402" t="s">
        <v>726</v>
      </c>
      <c r="U402" t="s">
        <v>726</v>
      </c>
    </row>
    <row r="403" spans="1:21">
      <c r="A403" t="s">
        <v>482</v>
      </c>
      <c r="B403" t="s">
        <v>483</v>
      </c>
      <c r="H403">
        <f>Table1[[#This Row],[Ratings]]*Table1[[#This Row],[Avg Rating]]</f>
        <v>0</v>
      </c>
      <c r="J403">
        <v>22</v>
      </c>
      <c r="K403">
        <v>636</v>
      </c>
      <c r="L403">
        <v>38</v>
      </c>
      <c r="M403" s="18">
        <v>1555</v>
      </c>
      <c r="N403" s="18">
        <v>221</v>
      </c>
      <c r="O403" s="18">
        <v>1828</v>
      </c>
      <c r="Q403" t="s">
        <v>897</v>
      </c>
      <c r="R403" s="19">
        <v>3.0000000000000001E-3</v>
      </c>
      <c r="S403" s="19">
        <v>4.5999999999999999E-2</v>
      </c>
      <c r="T403" t="s">
        <v>726</v>
      </c>
      <c r="U403" s="20">
        <v>0.89</v>
      </c>
    </row>
    <row r="404" spans="1:21">
      <c r="A404" t="s">
        <v>484</v>
      </c>
      <c r="B404" t="s">
        <v>485</v>
      </c>
      <c r="C404">
        <v>13</v>
      </c>
      <c r="H404">
        <f>Table1[[#This Row],[Ratings]]*Table1[[#This Row],[Avg Rating]]</f>
        <v>0</v>
      </c>
      <c r="J404">
        <v>61</v>
      </c>
      <c r="K404">
        <v>760</v>
      </c>
      <c r="L404">
        <v>64</v>
      </c>
      <c r="M404" s="18">
        <v>3556</v>
      </c>
      <c r="N404" s="18">
        <v>3480</v>
      </c>
      <c r="O404" s="18">
        <v>21648</v>
      </c>
      <c r="P404" t="s">
        <v>726</v>
      </c>
      <c r="Q404" t="s">
        <v>898</v>
      </c>
      <c r="R404" t="s">
        <v>726</v>
      </c>
      <c r="S404" t="s">
        <v>726</v>
      </c>
      <c r="T404" t="s">
        <v>726</v>
      </c>
      <c r="U404" t="s">
        <v>726</v>
      </c>
    </row>
    <row r="405" spans="1:21">
      <c r="A405" t="s">
        <v>484</v>
      </c>
      <c r="B405" t="s">
        <v>486</v>
      </c>
      <c r="H405">
        <f>Table1[[#This Row],[Ratings]]*Table1[[#This Row],[Avg Rating]]</f>
        <v>0</v>
      </c>
    </row>
    <row r="406" spans="1:21">
      <c r="A406" t="s">
        <v>487</v>
      </c>
      <c r="B406" t="s">
        <v>488</v>
      </c>
      <c r="C406">
        <v>28</v>
      </c>
      <c r="H406">
        <f>Table1[[#This Row],[Ratings]]*Table1[[#This Row],[Avg Rating]]</f>
        <v>0</v>
      </c>
      <c r="J406">
        <v>39</v>
      </c>
      <c r="K406">
        <v>733</v>
      </c>
      <c r="L406">
        <v>59</v>
      </c>
      <c r="M406">
        <v>13288</v>
      </c>
      <c r="N406">
        <v>5</v>
      </c>
      <c r="O406">
        <v>1265</v>
      </c>
      <c r="P406">
        <v>45</v>
      </c>
    </row>
    <row r="407" spans="1:21" s="2" customFormat="1">
      <c r="A407" t="s">
        <v>489</v>
      </c>
      <c r="B407"/>
      <c r="C407"/>
      <c r="D407"/>
      <c r="E407"/>
      <c r="F407"/>
      <c r="G407"/>
      <c r="H407">
        <f>Table1[[#This Row],[Ratings]]*Table1[[#This Row],[Avg Rating]]</f>
        <v>0</v>
      </c>
      <c r="I407"/>
      <c r="J407" s="2">
        <v>30</v>
      </c>
      <c r="K407" s="2">
        <v>673</v>
      </c>
      <c r="L407" s="2">
        <v>40</v>
      </c>
      <c r="M407" s="2">
        <v>1040</v>
      </c>
      <c r="N407" s="2">
        <v>102</v>
      </c>
      <c r="O407" s="2">
        <v>2464</v>
      </c>
      <c r="P407" s="2">
        <v>60</v>
      </c>
    </row>
    <row r="408" spans="1:21">
      <c r="A408" s="2" t="s">
        <v>710</v>
      </c>
      <c r="B408" s="2"/>
      <c r="C408" s="7">
        <f>AVERAGE(C3:C407)</f>
        <v>613.61643835616439</v>
      </c>
      <c r="D408" s="2"/>
      <c r="E408" s="7">
        <f>AVERAGE(E3:E407)</f>
        <v>127.52631578947368</v>
      </c>
      <c r="F408" s="7">
        <f>AVERAGE(F3:F407)</f>
        <v>4.6433121019108281</v>
      </c>
      <c r="G408" s="7">
        <f>AVERAGE(G3:G407)</f>
        <v>70.765550239234443</v>
      </c>
      <c r="H408" s="7">
        <f>AVERAGE(H3:H407)</f>
        <v>172.45679012345678</v>
      </c>
      <c r="I408" s="7">
        <f>AVERAGE(I3:I407)</f>
        <v>174.5</v>
      </c>
    </row>
    <row r="409" spans="1:21">
      <c r="A409" t="s">
        <v>568</v>
      </c>
      <c r="C409">
        <f>MIN(C3:C406)</f>
        <v>1</v>
      </c>
      <c r="E409">
        <f>MIN(E3:E406)</f>
        <v>2</v>
      </c>
      <c r="F409">
        <f>MIN(F3:F406)</f>
        <v>2.5</v>
      </c>
      <c r="G409">
        <f>MIN(G3:G406)</f>
        <v>0</v>
      </c>
      <c r="H409">
        <f>MIN(H3:H406)</f>
        <v>0</v>
      </c>
      <c r="I409">
        <f>MIN(I3:I406)</f>
        <v>67</v>
      </c>
    </row>
    <row r="410" spans="1:21">
      <c r="A410" t="s">
        <v>567</v>
      </c>
      <c r="C410">
        <f>MAX(C4:C407)</f>
        <v>22775</v>
      </c>
      <c r="E410">
        <f>MAX(E4:E407)</f>
        <v>296</v>
      </c>
      <c r="F410">
        <f>MAX(F4:F407)</f>
        <v>5</v>
      </c>
      <c r="G410">
        <f>MAX(G4:G407)</f>
        <v>1472</v>
      </c>
      <c r="H410">
        <f>MAX(H4:H407)</f>
        <v>5888</v>
      </c>
      <c r="I410">
        <f>MAX(I4:I407)</f>
        <v>258</v>
      </c>
    </row>
  </sheetData>
  <sortState ref="A1:B923">
    <sortCondition ref="B1"/>
  </sortState>
  <pageMargins left="0.75" right="0.75" top="1" bottom="1" header="0.5" footer="0.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sqref="A1:U3"/>
    </sheetView>
  </sheetViews>
  <sheetFormatPr baseColWidth="10" defaultRowHeight="15" x14ac:dyDescent="0"/>
  <cols>
    <col min="2" max="2" width="16.33203125" customWidth="1"/>
    <col min="3" max="3" width="18.83203125" customWidth="1"/>
    <col min="5" max="5" width="11.5" customWidth="1"/>
    <col min="6" max="6" width="12.33203125" customWidth="1"/>
    <col min="8" max="8" width="13.6640625" customWidth="1"/>
    <col min="9" max="9" width="17.6640625" customWidth="1"/>
    <col min="12" max="12" width="11.83203125" customWidth="1"/>
    <col min="13" max="14" width="17.5" customWidth="1"/>
    <col min="16" max="16" width="14" customWidth="1"/>
    <col min="17" max="17" width="13.1640625" customWidth="1"/>
    <col min="18" max="18" width="15.33203125" customWidth="1"/>
    <col min="19" max="19" width="16.6640625" customWidth="1"/>
    <col min="20" max="20" width="15.1640625" customWidth="1"/>
    <col min="21" max="21" width="16.33203125" customWidth="1"/>
  </cols>
  <sheetData>
    <row r="1" spans="1:21">
      <c r="A1" t="s">
        <v>490</v>
      </c>
      <c r="B1" t="s">
        <v>0</v>
      </c>
      <c r="C1" t="s">
        <v>492</v>
      </c>
      <c r="D1" t="s">
        <v>99</v>
      </c>
      <c r="E1" t="s">
        <v>495</v>
      </c>
      <c r="F1" t="s">
        <v>499</v>
      </c>
      <c r="G1" t="s">
        <v>500</v>
      </c>
      <c r="H1" t="s">
        <v>721</v>
      </c>
      <c r="I1" t="s">
        <v>496</v>
      </c>
      <c r="J1" t="s">
        <v>546</v>
      </c>
      <c r="K1" t="s">
        <v>547</v>
      </c>
      <c r="L1" t="s">
        <v>548</v>
      </c>
      <c r="M1" t="s">
        <v>549</v>
      </c>
      <c r="N1" t="s">
        <v>550</v>
      </c>
      <c r="O1" t="s">
        <v>551</v>
      </c>
      <c r="P1" t="s">
        <v>552</v>
      </c>
      <c r="Q1" t="s">
        <v>553</v>
      </c>
      <c r="R1" t="s">
        <v>554</v>
      </c>
      <c r="S1" t="s">
        <v>555</v>
      </c>
      <c r="T1" t="s">
        <v>556</v>
      </c>
      <c r="U1" t="s">
        <v>557</v>
      </c>
    </row>
    <row r="2" spans="1:21">
      <c r="A2" t="s">
        <v>466</v>
      </c>
      <c r="B2" t="s">
        <v>467</v>
      </c>
      <c r="H2">
        <v>0</v>
      </c>
    </row>
    <row r="3" spans="1:21">
      <c r="A3" t="s">
        <v>466</v>
      </c>
      <c r="B3" t="s">
        <v>468</v>
      </c>
      <c r="C3">
        <v>2</v>
      </c>
      <c r="H3">
        <v>0</v>
      </c>
      <c r="J3">
        <v>58</v>
      </c>
      <c r="K3">
        <v>783</v>
      </c>
      <c r="L3">
        <v>60</v>
      </c>
      <c r="M3">
        <v>10324</v>
      </c>
      <c r="N3">
        <v>7566</v>
      </c>
      <c r="O3">
        <v>20930</v>
      </c>
      <c r="P3">
        <v>73</v>
      </c>
      <c r="Q3" t="s">
        <v>892</v>
      </c>
      <c r="R3" t="s">
        <v>891</v>
      </c>
      <c r="S3" t="s">
        <v>890</v>
      </c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workbookViewId="0">
      <selection activeCell="D10" sqref="D10"/>
    </sheetView>
  </sheetViews>
  <sheetFormatPr baseColWidth="10" defaultColWidth="0" defaultRowHeight="15" x14ac:dyDescent="0"/>
  <cols>
    <col min="1" max="1" width="25.1640625" customWidth="1"/>
    <col min="2" max="2" width="22.5" bestFit="1" customWidth="1"/>
    <col min="3" max="3" width="12.5" bestFit="1" customWidth="1"/>
    <col min="4" max="4" width="10.33203125" bestFit="1" customWidth="1"/>
    <col min="5" max="5" width="13.33203125" bestFit="1" customWidth="1"/>
    <col min="6" max="6" width="18.6640625" bestFit="1" customWidth="1"/>
    <col min="7" max="7" width="11.6640625" bestFit="1" customWidth="1"/>
    <col min="8" max="8" width="5.1640625" bestFit="1" customWidth="1"/>
    <col min="9" max="9" width="7.1640625" bestFit="1" customWidth="1"/>
    <col min="10" max="10" width="9.83203125" bestFit="1" customWidth="1"/>
    <col min="11" max="12" width="15.5" bestFit="1" customWidth="1"/>
    <col min="13" max="13" width="8.1640625" bestFit="1" customWidth="1"/>
    <col min="14" max="14" width="5.5" bestFit="1" customWidth="1"/>
    <col min="15" max="15" width="3.33203125" customWidth="1"/>
    <col min="16" max="16384" width="10.83203125" hidden="1"/>
  </cols>
  <sheetData>
    <row r="1" spans="1:14" ht="71" customHeight="1"/>
    <row r="2" spans="1:14">
      <c r="B2" s="9" t="s">
        <v>716</v>
      </c>
    </row>
    <row r="3" spans="1:14">
      <c r="A3" s="9" t="s">
        <v>712</v>
      </c>
      <c r="B3" t="s">
        <v>715</v>
      </c>
      <c r="C3" t="s">
        <v>718</v>
      </c>
      <c r="D3" t="s">
        <v>719</v>
      </c>
      <c r="E3" t="s">
        <v>717</v>
      </c>
      <c r="F3" t="s">
        <v>720</v>
      </c>
      <c r="G3" t="s">
        <v>722</v>
      </c>
      <c r="H3" t="s">
        <v>928</v>
      </c>
      <c r="I3" t="s">
        <v>923</v>
      </c>
      <c r="J3" t="s">
        <v>924</v>
      </c>
      <c r="K3" t="s">
        <v>925</v>
      </c>
      <c r="L3" t="s">
        <v>926</v>
      </c>
      <c r="M3" t="s">
        <v>927</v>
      </c>
      <c r="N3" t="s">
        <v>561</v>
      </c>
    </row>
    <row r="4" spans="1:14">
      <c r="A4" s="10" t="s">
        <v>1</v>
      </c>
      <c r="B4" s="13">
        <v>18</v>
      </c>
      <c r="C4" s="6"/>
      <c r="D4" s="5"/>
      <c r="E4" s="13">
        <v>0</v>
      </c>
      <c r="F4" s="13"/>
      <c r="G4" s="13">
        <v>0</v>
      </c>
      <c r="H4" s="13">
        <v>54</v>
      </c>
      <c r="I4" s="13">
        <v>843</v>
      </c>
      <c r="J4" s="13">
        <v>64</v>
      </c>
      <c r="K4" s="13">
        <v>5201</v>
      </c>
      <c r="L4" s="13">
        <v>2017</v>
      </c>
      <c r="M4" s="13">
        <v>67587</v>
      </c>
      <c r="N4" s="13">
        <v>63</v>
      </c>
    </row>
    <row r="5" spans="1:14">
      <c r="A5" s="10" t="s">
        <v>4</v>
      </c>
      <c r="B5" s="13">
        <v>617</v>
      </c>
      <c r="C5" s="6">
        <v>5</v>
      </c>
      <c r="D5" s="5">
        <v>5</v>
      </c>
      <c r="E5" s="13">
        <v>763</v>
      </c>
      <c r="F5" s="13">
        <v>179</v>
      </c>
      <c r="G5" s="13">
        <v>3815</v>
      </c>
      <c r="H5" s="13">
        <v>55</v>
      </c>
      <c r="I5" s="13">
        <v>761</v>
      </c>
      <c r="J5" s="13">
        <v>56</v>
      </c>
      <c r="K5" s="13">
        <v>9880</v>
      </c>
      <c r="L5" s="13">
        <v>510</v>
      </c>
      <c r="M5" s="13">
        <v>3471</v>
      </c>
      <c r="N5" s="13">
        <v>68</v>
      </c>
    </row>
    <row r="6" spans="1:14">
      <c r="A6" s="10" t="s">
        <v>7</v>
      </c>
      <c r="B6" s="13">
        <v>17</v>
      </c>
      <c r="C6" s="6"/>
      <c r="D6" s="5">
        <v>4.6428571428571432</v>
      </c>
      <c r="E6" s="13">
        <v>162</v>
      </c>
      <c r="F6" s="13"/>
      <c r="G6" s="13">
        <v>743.5</v>
      </c>
      <c r="H6" s="13">
        <v>26</v>
      </c>
      <c r="I6" s="13">
        <v>732</v>
      </c>
      <c r="J6" s="13">
        <v>37</v>
      </c>
      <c r="K6" s="13">
        <v>504</v>
      </c>
      <c r="L6" s="13">
        <v>205</v>
      </c>
      <c r="M6" s="13">
        <v>7082</v>
      </c>
      <c r="N6" s="13">
        <v>0</v>
      </c>
    </row>
    <row r="7" spans="1:14">
      <c r="A7" s="10" t="s">
        <v>11</v>
      </c>
      <c r="B7" s="13">
        <v>2004</v>
      </c>
      <c r="C7" s="6"/>
      <c r="D7" s="5">
        <v>5</v>
      </c>
      <c r="E7" s="13">
        <v>14</v>
      </c>
      <c r="F7" s="13"/>
      <c r="G7" s="13">
        <v>70</v>
      </c>
      <c r="H7" s="13">
        <v>51</v>
      </c>
      <c r="I7" s="13">
        <v>850</v>
      </c>
      <c r="J7" s="13">
        <v>61</v>
      </c>
      <c r="K7" s="13">
        <v>7591</v>
      </c>
      <c r="L7" s="13">
        <v>4010</v>
      </c>
      <c r="M7" s="13">
        <v>45449</v>
      </c>
      <c r="N7" s="13">
        <v>55</v>
      </c>
    </row>
    <row r="8" spans="1:14">
      <c r="A8" s="10" t="s">
        <v>14</v>
      </c>
      <c r="B8" s="13">
        <v>17</v>
      </c>
      <c r="C8" s="6"/>
      <c r="D8" s="5"/>
      <c r="E8" s="13"/>
      <c r="F8" s="13"/>
      <c r="G8" s="13">
        <v>0</v>
      </c>
      <c r="H8" s="13">
        <v>53</v>
      </c>
      <c r="I8" s="13">
        <v>836</v>
      </c>
      <c r="J8" s="13">
        <v>65</v>
      </c>
      <c r="K8" s="13">
        <v>17872</v>
      </c>
      <c r="L8" s="13">
        <v>9349</v>
      </c>
      <c r="M8" s="13">
        <v>10557</v>
      </c>
      <c r="N8" s="13">
        <v>78</v>
      </c>
    </row>
    <row r="9" spans="1:14">
      <c r="A9" s="10" t="s">
        <v>17</v>
      </c>
      <c r="B9" s="13">
        <v>360</v>
      </c>
      <c r="C9" s="6"/>
      <c r="D9" s="5"/>
      <c r="E9" s="13"/>
      <c r="F9" s="13"/>
      <c r="G9" s="13">
        <v>0</v>
      </c>
      <c r="H9" s="13">
        <v>49</v>
      </c>
      <c r="I9" s="13">
        <v>786</v>
      </c>
      <c r="J9" s="13">
        <v>59</v>
      </c>
      <c r="K9" s="13">
        <v>9218</v>
      </c>
      <c r="L9" s="13">
        <v>1911</v>
      </c>
      <c r="M9" s="13">
        <v>15900</v>
      </c>
      <c r="N9" s="13">
        <v>71</v>
      </c>
    </row>
    <row r="10" spans="1:14">
      <c r="A10" s="10" t="s">
        <v>19</v>
      </c>
      <c r="B10" s="13">
        <v>6</v>
      </c>
      <c r="C10" s="6"/>
      <c r="D10" s="5"/>
      <c r="E10" s="13"/>
      <c r="F10" s="13"/>
      <c r="G10" s="13">
        <v>0</v>
      </c>
      <c r="H10" s="13">
        <v>29</v>
      </c>
      <c r="I10" s="13">
        <v>736</v>
      </c>
      <c r="J10" s="13">
        <v>56</v>
      </c>
      <c r="K10" s="13">
        <v>10896</v>
      </c>
      <c r="L10" s="13">
        <v>1725</v>
      </c>
      <c r="M10" s="13">
        <v>5405</v>
      </c>
      <c r="N10" s="13">
        <v>65</v>
      </c>
    </row>
    <row r="11" spans="1:14">
      <c r="A11" s="10" t="s">
        <v>22</v>
      </c>
      <c r="B11" s="13">
        <v>119</v>
      </c>
      <c r="C11" s="6"/>
      <c r="D11" s="5"/>
      <c r="E11" s="13"/>
      <c r="F11" s="13"/>
      <c r="G11" s="13">
        <v>0</v>
      </c>
      <c r="H11" s="13">
        <v>76</v>
      </c>
      <c r="I11" s="13">
        <v>988</v>
      </c>
      <c r="J11" s="13">
        <v>80</v>
      </c>
      <c r="K11" s="13">
        <v>59612</v>
      </c>
      <c r="L11" s="13">
        <v>17326</v>
      </c>
      <c r="M11" s="13">
        <v>167676</v>
      </c>
      <c r="N11" s="13">
        <v>65</v>
      </c>
    </row>
    <row r="12" spans="1:14">
      <c r="A12" s="10" t="s">
        <v>25</v>
      </c>
      <c r="B12" s="13">
        <v>1046</v>
      </c>
      <c r="C12" s="6">
        <v>41</v>
      </c>
      <c r="D12" s="5">
        <v>5</v>
      </c>
      <c r="E12" s="13">
        <v>139</v>
      </c>
      <c r="F12" s="13"/>
      <c r="G12" s="13">
        <v>695</v>
      </c>
      <c r="H12" s="13">
        <v>56</v>
      </c>
      <c r="I12" s="13">
        <v>867</v>
      </c>
      <c r="J12" s="13">
        <v>75</v>
      </c>
      <c r="K12" s="13">
        <v>77791</v>
      </c>
      <c r="L12" s="13">
        <v>52572</v>
      </c>
      <c r="M12" s="13">
        <v>4624</v>
      </c>
      <c r="N12" s="13">
        <v>69</v>
      </c>
    </row>
    <row r="13" spans="1:14">
      <c r="A13" s="10" t="s">
        <v>28</v>
      </c>
      <c r="B13" s="13">
        <v>150</v>
      </c>
      <c r="C13" s="6"/>
      <c r="D13" s="5"/>
      <c r="E13" s="13">
        <v>0</v>
      </c>
      <c r="F13" s="13"/>
      <c r="G13" s="13">
        <v>0</v>
      </c>
      <c r="H13" s="13">
        <v>41</v>
      </c>
      <c r="I13" s="13">
        <v>788</v>
      </c>
      <c r="J13" s="13">
        <v>66</v>
      </c>
      <c r="K13" s="13">
        <v>10218</v>
      </c>
      <c r="L13" s="13">
        <v>5099</v>
      </c>
      <c r="M13" s="13">
        <v>9002</v>
      </c>
      <c r="N13" s="13">
        <v>73</v>
      </c>
    </row>
    <row r="14" spans="1:14">
      <c r="A14" s="10" t="s">
        <v>30</v>
      </c>
      <c r="B14" s="13"/>
      <c r="C14" s="6"/>
      <c r="D14" s="5"/>
      <c r="E14" s="13"/>
      <c r="F14" s="13"/>
      <c r="G14" s="13">
        <v>0</v>
      </c>
      <c r="H14" s="13">
        <v>71</v>
      </c>
      <c r="I14" s="13">
        <v>942</v>
      </c>
      <c r="J14" s="13">
        <v>81</v>
      </c>
      <c r="K14" s="13">
        <v>80614</v>
      </c>
      <c r="L14" s="13">
        <v>623</v>
      </c>
      <c r="M14" s="13">
        <v>22220</v>
      </c>
      <c r="N14" s="13">
        <v>72</v>
      </c>
    </row>
    <row r="15" spans="1:14">
      <c r="A15" s="10" t="s">
        <v>31</v>
      </c>
      <c r="B15" s="13">
        <v>2</v>
      </c>
      <c r="C15" s="6"/>
      <c r="D15" s="5"/>
      <c r="E15" s="13"/>
      <c r="F15" s="13"/>
      <c r="G15" s="13">
        <v>0</v>
      </c>
      <c r="H15" s="13">
        <v>38</v>
      </c>
      <c r="I15" s="13">
        <v>761</v>
      </c>
      <c r="J15" s="13">
        <v>52</v>
      </c>
      <c r="K15" s="13">
        <v>1605</v>
      </c>
      <c r="L15" s="13">
        <v>2001</v>
      </c>
      <c r="M15" s="13">
        <v>29211</v>
      </c>
      <c r="N15" s="13">
        <v>65</v>
      </c>
    </row>
    <row r="16" spans="1:14">
      <c r="A16" s="10" t="s">
        <v>33</v>
      </c>
      <c r="B16" s="13">
        <v>17</v>
      </c>
      <c r="C16" s="6"/>
      <c r="D16" s="5">
        <v>3</v>
      </c>
      <c r="E16" s="13">
        <v>8</v>
      </c>
      <c r="F16" s="13"/>
      <c r="G16" s="13">
        <v>24</v>
      </c>
      <c r="H16" s="13">
        <v>39</v>
      </c>
      <c r="I16" s="13">
        <v>653</v>
      </c>
      <c r="J16" s="13">
        <v>40</v>
      </c>
      <c r="K16" s="13">
        <v>2111</v>
      </c>
      <c r="L16" s="13">
        <v>2107</v>
      </c>
      <c r="M16" s="13">
        <v>4842</v>
      </c>
      <c r="N16" s="13">
        <v>0</v>
      </c>
    </row>
    <row r="17" spans="1:14">
      <c r="A17" s="10" t="s">
        <v>36</v>
      </c>
      <c r="B17" s="13">
        <v>4</v>
      </c>
      <c r="C17" s="6"/>
      <c r="D17" s="5"/>
      <c r="E17" s="13"/>
      <c r="F17" s="13"/>
      <c r="G17" s="13">
        <v>0</v>
      </c>
      <c r="H17" s="13">
        <v>1</v>
      </c>
      <c r="I17" s="13">
        <v>591</v>
      </c>
      <c r="J17" s="13">
        <v>25</v>
      </c>
      <c r="K17" s="13">
        <v>345</v>
      </c>
      <c r="L17" s="13">
        <v>193</v>
      </c>
      <c r="M17" s="13">
        <v>489</v>
      </c>
      <c r="N17" s="13">
        <v>0</v>
      </c>
    </row>
    <row r="18" spans="1:14">
      <c r="A18" s="10" t="s">
        <v>39</v>
      </c>
      <c r="B18" s="13">
        <v>1000</v>
      </c>
      <c r="C18" s="6"/>
      <c r="D18" s="5"/>
      <c r="E18" s="13"/>
      <c r="F18" s="13"/>
      <c r="G18" s="13">
        <v>0</v>
      </c>
      <c r="H18" s="13">
        <v>34</v>
      </c>
      <c r="I18" s="13">
        <v>731</v>
      </c>
      <c r="J18" s="13">
        <v>47</v>
      </c>
      <c r="K18" s="13">
        <v>4402</v>
      </c>
      <c r="L18" s="13">
        <v>252</v>
      </c>
      <c r="M18" s="13">
        <v>2711</v>
      </c>
      <c r="N18" s="13">
        <v>0</v>
      </c>
    </row>
    <row r="19" spans="1:14">
      <c r="A19" s="10" t="s">
        <v>41</v>
      </c>
      <c r="B19" s="13">
        <v>8</v>
      </c>
      <c r="C19" s="6"/>
      <c r="D19" s="5"/>
      <c r="E19" s="13"/>
      <c r="F19" s="13"/>
      <c r="G19" s="13">
        <v>0</v>
      </c>
      <c r="H19" s="13">
        <v>41</v>
      </c>
      <c r="I19" s="13">
        <v>771</v>
      </c>
      <c r="J19" s="13">
        <v>49</v>
      </c>
      <c r="K19" s="13">
        <v>3191</v>
      </c>
      <c r="L19" s="13">
        <v>1983</v>
      </c>
      <c r="M19" s="13">
        <v>36967</v>
      </c>
      <c r="N19" s="13">
        <v>51</v>
      </c>
    </row>
    <row r="20" spans="1:14">
      <c r="A20" s="10" t="s">
        <v>43</v>
      </c>
      <c r="B20" s="13"/>
      <c r="C20" s="6"/>
      <c r="D20" s="5"/>
      <c r="E20" s="13"/>
      <c r="F20" s="13"/>
      <c r="G20" s="13">
        <v>0</v>
      </c>
      <c r="H20" s="13">
        <v>30</v>
      </c>
      <c r="I20" s="13">
        <v>722</v>
      </c>
      <c r="J20" s="13">
        <v>36</v>
      </c>
      <c r="K20" s="13">
        <v>396</v>
      </c>
      <c r="L20" s="13">
        <v>311</v>
      </c>
      <c r="M20" s="13">
        <v>2832</v>
      </c>
      <c r="N20" s="13">
        <v>47</v>
      </c>
    </row>
    <row r="21" spans="1:14">
      <c r="A21" s="10" t="s">
        <v>45</v>
      </c>
      <c r="B21" s="13">
        <v>69</v>
      </c>
      <c r="C21" s="6"/>
      <c r="D21" s="5"/>
      <c r="E21" s="13">
        <v>0</v>
      </c>
      <c r="F21" s="13"/>
      <c r="G21" s="13">
        <v>0</v>
      </c>
      <c r="H21" s="13">
        <v>38</v>
      </c>
      <c r="I21" s="13">
        <v>774</v>
      </c>
      <c r="J21" s="13">
        <v>55</v>
      </c>
      <c r="K21" s="13">
        <v>3766</v>
      </c>
      <c r="L21" s="13">
        <v>2275</v>
      </c>
      <c r="M21" s="13">
        <v>3691</v>
      </c>
      <c r="N21" s="13">
        <v>61</v>
      </c>
    </row>
    <row r="22" spans="1:14">
      <c r="A22" s="10" t="s">
        <v>47</v>
      </c>
      <c r="B22" s="13"/>
      <c r="C22" s="6"/>
      <c r="D22" s="5"/>
      <c r="E22" s="13"/>
      <c r="F22" s="13"/>
      <c r="G22" s="13">
        <v>0</v>
      </c>
      <c r="H22" s="13">
        <v>16</v>
      </c>
      <c r="I22" s="13">
        <v>599</v>
      </c>
      <c r="J22" s="13">
        <v>41</v>
      </c>
      <c r="K22" s="13">
        <v>1441</v>
      </c>
      <c r="L22" s="13">
        <v>1409</v>
      </c>
      <c r="M22" s="13">
        <v>408</v>
      </c>
      <c r="N22" s="13">
        <v>50</v>
      </c>
    </row>
    <row r="23" spans="1:14">
      <c r="A23" s="10" t="s">
        <v>49</v>
      </c>
      <c r="B23" s="13">
        <v>75</v>
      </c>
      <c r="C23" s="6"/>
      <c r="D23" s="5">
        <v>5</v>
      </c>
      <c r="E23" s="13">
        <v>1</v>
      </c>
      <c r="F23" s="13"/>
      <c r="G23" s="13">
        <v>5</v>
      </c>
      <c r="H23" s="13">
        <v>18</v>
      </c>
      <c r="I23" s="13">
        <v>640</v>
      </c>
      <c r="J23" s="13">
        <v>29</v>
      </c>
      <c r="K23" s="13">
        <v>335</v>
      </c>
      <c r="L23" s="13">
        <v>106</v>
      </c>
      <c r="M23" s="13">
        <v>1154</v>
      </c>
      <c r="N23" s="13">
        <v>0</v>
      </c>
    </row>
    <row r="24" spans="1:14">
      <c r="A24" s="10" t="s">
        <v>52</v>
      </c>
      <c r="B24" s="13">
        <v>56</v>
      </c>
      <c r="C24" s="6"/>
      <c r="D24" s="5"/>
      <c r="E24" s="13"/>
      <c r="F24" s="13"/>
      <c r="G24" s="13">
        <v>0</v>
      </c>
      <c r="H24" s="13">
        <v>30</v>
      </c>
      <c r="I24" s="13">
        <v>727</v>
      </c>
      <c r="J24" s="13">
        <v>49</v>
      </c>
      <c r="K24" s="13">
        <v>2803</v>
      </c>
      <c r="L24" s="13">
        <v>2242</v>
      </c>
      <c r="M24" s="13">
        <v>4042</v>
      </c>
      <c r="N24" s="13">
        <v>54</v>
      </c>
    </row>
    <row r="25" spans="1:14">
      <c r="A25" s="10" t="s">
        <v>55</v>
      </c>
      <c r="B25" s="13">
        <v>18</v>
      </c>
      <c r="C25" s="6"/>
      <c r="D25" s="5">
        <v>4.5</v>
      </c>
      <c r="E25" s="13">
        <v>17</v>
      </c>
      <c r="F25" s="13"/>
      <c r="G25" s="13">
        <v>76.5</v>
      </c>
      <c r="H25" s="13">
        <v>53</v>
      </c>
      <c r="I25" s="13">
        <v>799</v>
      </c>
      <c r="J25" s="13">
        <v>64</v>
      </c>
      <c r="K25" s="13">
        <v>16735</v>
      </c>
      <c r="L25" s="13">
        <v>54</v>
      </c>
      <c r="M25" s="13">
        <v>13720</v>
      </c>
      <c r="N25" s="13">
        <v>61</v>
      </c>
    </row>
    <row r="26" spans="1:14">
      <c r="A26" s="10" t="s">
        <v>58</v>
      </c>
      <c r="B26" s="13"/>
      <c r="C26" s="6"/>
      <c r="D26" s="5"/>
      <c r="E26" s="13"/>
      <c r="F26" s="13"/>
      <c r="G26" s="13">
        <v>0</v>
      </c>
      <c r="H26" s="13">
        <v>53</v>
      </c>
      <c r="I26" s="13">
        <v>838</v>
      </c>
      <c r="J26" s="13">
        <v>68</v>
      </c>
      <c r="K26" s="13">
        <v>5970</v>
      </c>
      <c r="L26" s="13">
        <v>321</v>
      </c>
      <c r="M26" s="13">
        <v>42048</v>
      </c>
      <c r="N26" s="13">
        <v>53</v>
      </c>
    </row>
    <row r="27" spans="1:14">
      <c r="A27" s="10" t="s">
        <v>60</v>
      </c>
      <c r="B27" s="13">
        <v>1</v>
      </c>
      <c r="C27" s="6"/>
      <c r="D27" s="5"/>
      <c r="E27" s="13"/>
      <c r="F27" s="13"/>
      <c r="G27" s="13">
        <v>0</v>
      </c>
      <c r="H27" s="13">
        <v>18</v>
      </c>
      <c r="I27" s="13">
        <v>685</v>
      </c>
      <c r="J27" s="13">
        <v>36</v>
      </c>
      <c r="K27" s="13">
        <v>1196</v>
      </c>
      <c r="L27" s="13">
        <v>1292</v>
      </c>
      <c r="M27" s="13">
        <v>2198</v>
      </c>
      <c r="N27" s="13">
        <v>44</v>
      </c>
    </row>
    <row r="28" spans="1:14">
      <c r="A28" s="10" t="s">
        <v>63</v>
      </c>
      <c r="B28" s="13"/>
      <c r="C28" s="6"/>
      <c r="D28" s="5"/>
      <c r="E28" s="13"/>
      <c r="F28" s="13"/>
      <c r="G28" s="13">
        <v>0</v>
      </c>
      <c r="H28" s="13">
        <v>1</v>
      </c>
      <c r="I28" s="13">
        <v>473</v>
      </c>
      <c r="J28" s="13">
        <v>0</v>
      </c>
      <c r="K28" s="13">
        <v>106</v>
      </c>
      <c r="L28" s="13">
        <v>238</v>
      </c>
      <c r="M28" s="13">
        <v>529</v>
      </c>
      <c r="N28" s="13">
        <v>29</v>
      </c>
    </row>
    <row r="29" spans="1:14">
      <c r="A29" s="10" t="s">
        <v>65</v>
      </c>
      <c r="B29" s="13">
        <v>44</v>
      </c>
      <c r="C29" s="6"/>
      <c r="D29" s="5"/>
      <c r="E29" s="13">
        <v>0</v>
      </c>
      <c r="F29" s="13"/>
      <c r="G29" s="13">
        <v>0</v>
      </c>
      <c r="H29" s="13">
        <v>60</v>
      </c>
      <c r="I29" s="13">
        <v>897</v>
      </c>
      <c r="J29" s="13">
        <v>80</v>
      </c>
      <c r="K29" s="13">
        <v>71500</v>
      </c>
      <c r="L29" s="13">
        <v>32905</v>
      </c>
      <c r="M29" s="13">
        <v>23915</v>
      </c>
      <c r="N29" s="13">
        <v>79</v>
      </c>
    </row>
    <row r="30" spans="1:14">
      <c r="A30" s="10" t="s">
        <v>68</v>
      </c>
      <c r="B30" s="13">
        <v>2</v>
      </c>
      <c r="C30" s="6"/>
      <c r="D30" s="5">
        <v>5</v>
      </c>
      <c r="E30" s="13">
        <v>7</v>
      </c>
      <c r="F30" s="13"/>
      <c r="G30" s="13">
        <v>35</v>
      </c>
      <c r="H30" s="13">
        <v>29</v>
      </c>
      <c r="I30" s="13">
        <v>678</v>
      </c>
      <c r="J30" s="13">
        <v>35</v>
      </c>
      <c r="K30" s="13">
        <v>570</v>
      </c>
      <c r="L30" s="13">
        <v>562</v>
      </c>
      <c r="M30" s="13">
        <v>4140</v>
      </c>
      <c r="N30" s="13">
        <v>42</v>
      </c>
    </row>
    <row r="31" spans="1:14">
      <c r="A31" s="10" t="s">
        <v>70</v>
      </c>
      <c r="B31" s="13">
        <v>484</v>
      </c>
      <c r="C31" s="6">
        <v>203</v>
      </c>
      <c r="D31" s="5">
        <v>4.666666666666667</v>
      </c>
      <c r="E31" s="13">
        <v>95</v>
      </c>
      <c r="F31" s="13"/>
      <c r="G31" s="13">
        <v>445</v>
      </c>
      <c r="H31" s="13">
        <v>65</v>
      </c>
      <c r="I31" s="13">
        <v>937</v>
      </c>
      <c r="J31" s="13">
        <v>81</v>
      </c>
      <c r="K31" s="13">
        <v>42014</v>
      </c>
      <c r="L31" s="13">
        <v>15080</v>
      </c>
      <c r="M31" s="13">
        <v>90077</v>
      </c>
      <c r="N31" s="13">
        <v>76</v>
      </c>
    </row>
    <row r="32" spans="1:14">
      <c r="A32" s="10" t="s">
        <v>72</v>
      </c>
      <c r="B32" s="13">
        <v>246</v>
      </c>
      <c r="C32" s="6"/>
      <c r="D32" s="5">
        <v>4.666666666666667</v>
      </c>
      <c r="E32" s="13">
        <v>215</v>
      </c>
      <c r="F32" s="13"/>
      <c r="G32" s="13">
        <v>1074</v>
      </c>
      <c r="H32" s="13">
        <v>52</v>
      </c>
      <c r="I32" s="13">
        <v>764</v>
      </c>
      <c r="J32" s="13">
        <v>55</v>
      </c>
      <c r="K32" s="13">
        <v>3380</v>
      </c>
      <c r="L32" s="13">
        <v>15</v>
      </c>
      <c r="M32" s="13">
        <v>7996</v>
      </c>
      <c r="N32" s="13">
        <v>62</v>
      </c>
    </row>
    <row r="33" spans="1:14">
      <c r="A33" s="10" t="s">
        <v>74</v>
      </c>
      <c r="B33" s="13">
        <v>38</v>
      </c>
      <c r="C33" s="6"/>
      <c r="D33" s="5"/>
      <c r="E33" s="13"/>
      <c r="F33" s="13"/>
      <c r="G33" s="13">
        <v>0</v>
      </c>
      <c r="H33" s="13">
        <v>56</v>
      </c>
      <c r="I33" s="13">
        <v>891</v>
      </c>
      <c r="J33" s="13">
        <v>73</v>
      </c>
      <c r="K33" s="13">
        <v>18657</v>
      </c>
      <c r="L33" s="13">
        <v>8304</v>
      </c>
      <c r="M33" s="13">
        <v>104613</v>
      </c>
      <c r="N33" s="13">
        <v>71</v>
      </c>
    </row>
    <row r="34" spans="1:14">
      <c r="A34" s="10" t="s">
        <v>76</v>
      </c>
      <c r="B34" s="13">
        <v>9</v>
      </c>
      <c r="C34" s="6"/>
      <c r="D34" s="5"/>
      <c r="E34" s="13"/>
      <c r="F34" s="13"/>
      <c r="G34" s="13">
        <v>0</v>
      </c>
      <c r="H34" s="13">
        <v>44</v>
      </c>
      <c r="I34" s="13">
        <v>774</v>
      </c>
      <c r="J34" s="13">
        <v>49</v>
      </c>
      <c r="K34" s="13">
        <v>2050</v>
      </c>
      <c r="L34" s="13">
        <v>1219</v>
      </c>
      <c r="M34" s="13">
        <v>30815</v>
      </c>
      <c r="N34" s="13">
        <v>53</v>
      </c>
    </row>
    <row r="35" spans="1:14">
      <c r="A35" s="10" t="s">
        <v>79</v>
      </c>
      <c r="B35" s="13">
        <v>4129</v>
      </c>
      <c r="C35" s="6"/>
      <c r="D35" s="5">
        <v>4.5</v>
      </c>
      <c r="E35" s="13">
        <v>188</v>
      </c>
      <c r="F35" s="13"/>
      <c r="G35" s="13">
        <v>939</v>
      </c>
      <c r="H35" s="13">
        <v>46</v>
      </c>
      <c r="I35" s="13">
        <v>777</v>
      </c>
      <c r="J35" s="13">
        <v>53</v>
      </c>
      <c r="K35" s="13">
        <v>2894</v>
      </c>
      <c r="L35" s="13">
        <v>543</v>
      </c>
      <c r="M35" s="13">
        <v>20700</v>
      </c>
      <c r="N35" s="13">
        <v>60</v>
      </c>
    </row>
    <row r="36" spans="1:14">
      <c r="A36" s="10" t="s">
        <v>82</v>
      </c>
      <c r="B36" s="13">
        <v>267</v>
      </c>
      <c r="C36" s="6">
        <v>169</v>
      </c>
      <c r="D36" s="5">
        <v>4.7</v>
      </c>
      <c r="E36" s="13">
        <v>79</v>
      </c>
      <c r="F36" s="13"/>
      <c r="G36" s="13">
        <v>366</v>
      </c>
      <c r="H36" s="13">
        <v>50</v>
      </c>
      <c r="I36" s="13">
        <v>787</v>
      </c>
      <c r="J36" s="13">
        <v>69</v>
      </c>
      <c r="K36" s="13">
        <v>19863</v>
      </c>
      <c r="L36" s="13">
        <v>10907</v>
      </c>
      <c r="M36" s="13">
        <v>31202</v>
      </c>
      <c r="N36" s="13">
        <v>69</v>
      </c>
    </row>
    <row r="37" spans="1:14">
      <c r="A37" s="10" t="s">
        <v>84</v>
      </c>
      <c r="B37" s="13"/>
      <c r="C37" s="6"/>
      <c r="D37" s="5"/>
      <c r="E37" s="13"/>
      <c r="F37" s="13"/>
      <c r="G37" s="13">
        <v>0</v>
      </c>
      <c r="H37" s="13">
        <v>28</v>
      </c>
      <c r="I37" s="13">
        <v>668</v>
      </c>
      <c r="J37" s="13">
        <v>39</v>
      </c>
      <c r="K37" s="13">
        <v>1375</v>
      </c>
      <c r="L37" s="13">
        <v>1999</v>
      </c>
      <c r="M37" s="13">
        <v>2589</v>
      </c>
      <c r="N37" s="13">
        <v>63</v>
      </c>
    </row>
    <row r="38" spans="1:14">
      <c r="A38" s="10" t="s">
        <v>87</v>
      </c>
      <c r="B38" s="13">
        <v>987</v>
      </c>
      <c r="C38" s="6"/>
      <c r="D38" s="5">
        <v>4.75</v>
      </c>
      <c r="E38" s="13">
        <v>89</v>
      </c>
      <c r="F38" s="13"/>
      <c r="G38" s="13">
        <v>440.5</v>
      </c>
      <c r="H38" s="13">
        <v>57</v>
      </c>
      <c r="I38" s="13">
        <v>792</v>
      </c>
      <c r="J38" s="13">
        <v>73</v>
      </c>
      <c r="K38" s="13">
        <v>35629</v>
      </c>
      <c r="L38" s="13">
        <v>303</v>
      </c>
      <c r="M38" s="13">
        <v>16152</v>
      </c>
      <c r="N38" s="13">
        <v>71</v>
      </c>
    </row>
    <row r="39" spans="1:14">
      <c r="A39" s="10" t="s">
        <v>90</v>
      </c>
      <c r="B39" s="13">
        <v>3</v>
      </c>
      <c r="C39" s="6"/>
      <c r="D39" s="5"/>
      <c r="E39" s="13">
        <v>0</v>
      </c>
      <c r="F39" s="13"/>
      <c r="G39" s="13">
        <v>0</v>
      </c>
      <c r="H39" s="13">
        <v>55</v>
      </c>
      <c r="I39" s="13">
        <v>797</v>
      </c>
      <c r="J39" s="13">
        <v>77</v>
      </c>
      <c r="K39" s="13">
        <v>22678</v>
      </c>
      <c r="L39" s="13">
        <v>4939</v>
      </c>
      <c r="M39" s="13">
        <v>28371</v>
      </c>
      <c r="N39" s="13">
        <v>77</v>
      </c>
    </row>
    <row r="40" spans="1:14">
      <c r="A40" s="10" t="s">
        <v>93</v>
      </c>
      <c r="B40" s="13">
        <v>8</v>
      </c>
      <c r="C40" s="6"/>
      <c r="D40" s="5"/>
      <c r="E40" s="13"/>
      <c r="F40" s="13"/>
      <c r="G40" s="13">
        <v>0</v>
      </c>
      <c r="H40" s="13">
        <v>38</v>
      </c>
      <c r="I40" s="13">
        <v>680</v>
      </c>
      <c r="J40" s="13">
        <v>44</v>
      </c>
      <c r="K40" s="13">
        <v>960</v>
      </c>
      <c r="L40" s="13">
        <v>298</v>
      </c>
      <c r="M40" s="13">
        <v>2085</v>
      </c>
      <c r="N40" s="13">
        <v>0</v>
      </c>
    </row>
    <row r="41" spans="1:14">
      <c r="A41" s="10" t="s">
        <v>96</v>
      </c>
      <c r="B41" s="13">
        <v>19</v>
      </c>
      <c r="C41" s="6">
        <v>265</v>
      </c>
      <c r="D41" s="5">
        <v>5</v>
      </c>
      <c r="E41" s="13">
        <v>1232</v>
      </c>
      <c r="F41" s="13"/>
      <c r="G41" s="13">
        <v>6160</v>
      </c>
      <c r="H41" s="13">
        <v>10</v>
      </c>
      <c r="I41" s="13">
        <v>689</v>
      </c>
      <c r="J41" s="13">
        <v>38</v>
      </c>
      <c r="K41" s="13">
        <v>1575</v>
      </c>
      <c r="L41" s="13">
        <v>1199</v>
      </c>
      <c r="M41" s="13">
        <v>941</v>
      </c>
      <c r="N41" s="13">
        <v>0</v>
      </c>
    </row>
    <row r="42" spans="1:14">
      <c r="A42" s="10" t="s">
        <v>100</v>
      </c>
      <c r="B42" s="13">
        <v>42</v>
      </c>
      <c r="C42" s="6"/>
      <c r="D42" s="5"/>
      <c r="E42" s="13"/>
      <c r="F42" s="13"/>
      <c r="G42" s="13">
        <v>0</v>
      </c>
      <c r="H42" s="13">
        <v>50</v>
      </c>
      <c r="I42" s="13">
        <v>741</v>
      </c>
      <c r="J42" s="13">
        <v>46</v>
      </c>
      <c r="K42" s="13">
        <v>1535</v>
      </c>
      <c r="L42" s="13">
        <v>411</v>
      </c>
      <c r="M42" s="13">
        <v>28392</v>
      </c>
      <c r="N42" s="13">
        <v>0</v>
      </c>
    </row>
    <row r="43" spans="1:14">
      <c r="A43" s="10" t="s">
        <v>102</v>
      </c>
      <c r="B43" s="13">
        <v>94</v>
      </c>
      <c r="C43" s="6"/>
      <c r="D43" s="5">
        <v>4.5</v>
      </c>
      <c r="E43" s="13">
        <v>13</v>
      </c>
      <c r="F43" s="13"/>
      <c r="G43" s="13">
        <v>53</v>
      </c>
      <c r="H43" s="13">
        <v>44</v>
      </c>
      <c r="I43" s="13">
        <v>724</v>
      </c>
      <c r="J43" s="13">
        <v>51</v>
      </c>
      <c r="K43" s="13">
        <v>2731</v>
      </c>
      <c r="L43" s="13">
        <v>450</v>
      </c>
      <c r="M43" s="13">
        <v>5037</v>
      </c>
      <c r="N43" s="13">
        <v>55</v>
      </c>
    </row>
    <row r="44" spans="1:14">
      <c r="A44" s="10" t="s">
        <v>104</v>
      </c>
      <c r="B44" s="13">
        <v>1</v>
      </c>
      <c r="C44" s="6"/>
      <c r="D44" s="5"/>
      <c r="E44" s="13"/>
      <c r="F44" s="13"/>
      <c r="G44" s="13">
        <v>0</v>
      </c>
      <c r="H44" s="13">
        <v>1</v>
      </c>
      <c r="I44" s="13">
        <v>411</v>
      </c>
      <c r="J44" s="13">
        <v>17</v>
      </c>
      <c r="K44" s="13">
        <v>40</v>
      </c>
      <c r="L44" s="13">
        <v>47</v>
      </c>
      <c r="M44" s="13">
        <v>44</v>
      </c>
      <c r="N44" s="13">
        <v>0</v>
      </c>
    </row>
    <row r="45" spans="1:14">
      <c r="A45" s="10" t="s">
        <v>106</v>
      </c>
      <c r="B45" s="13">
        <v>60</v>
      </c>
      <c r="C45" s="6"/>
      <c r="D45" s="5"/>
      <c r="E45" s="13"/>
      <c r="F45" s="13"/>
      <c r="G45" s="13">
        <v>0</v>
      </c>
      <c r="H45" s="13">
        <v>8</v>
      </c>
      <c r="I45" s="13">
        <v>550</v>
      </c>
      <c r="J45" s="13">
        <v>22</v>
      </c>
      <c r="K45" s="13">
        <v>395</v>
      </c>
      <c r="L45" s="13">
        <v>663</v>
      </c>
      <c r="M45" s="13">
        <v>967</v>
      </c>
      <c r="N45" s="13">
        <v>0</v>
      </c>
    </row>
    <row r="46" spans="1:14">
      <c r="A46" s="10" t="s">
        <v>110</v>
      </c>
      <c r="B46" s="13">
        <v>376</v>
      </c>
      <c r="C46" s="6">
        <v>187.25</v>
      </c>
      <c r="D46" s="5">
        <v>4.166666666666667</v>
      </c>
      <c r="E46" s="13">
        <v>877</v>
      </c>
      <c r="F46" s="13"/>
      <c r="G46" s="13">
        <v>3675.5</v>
      </c>
      <c r="H46" s="13">
        <v>52</v>
      </c>
      <c r="I46" s="13">
        <v>787</v>
      </c>
      <c r="J46" s="13">
        <v>66</v>
      </c>
      <c r="K46" s="13">
        <v>11018</v>
      </c>
      <c r="L46" s="13">
        <v>78</v>
      </c>
      <c r="M46" s="13">
        <v>20071</v>
      </c>
      <c r="N46" s="13">
        <v>74</v>
      </c>
    </row>
    <row r="47" spans="1:14">
      <c r="A47" s="10" t="s">
        <v>112</v>
      </c>
      <c r="B47" s="13">
        <v>5</v>
      </c>
      <c r="C47" s="6"/>
      <c r="D47" s="5"/>
      <c r="E47" s="13"/>
      <c r="F47" s="13"/>
      <c r="G47" s="13">
        <v>0</v>
      </c>
      <c r="H47" s="13">
        <v>52</v>
      </c>
      <c r="I47" s="13">
        <v>771</v>
      </c>
      <c r="J47" s="13">
        <v>63</v>
      </c>
      <c r="K47" s="13">
        <v>3442</v>
      </c>
      <c r="L47" s="13">
        <v>468</v>
      </c>
      <c r="M47" s="13">
        <v>37392</v>
      </c>
      <c r="N47" s="13">
        <v>70</v>
      </c>
    </row>
    <row r="48" spans="1:14">
      <c r="A48" s="10" t="s">
        <v>115</v>
      </c>
      <c r="B48" s="13">
        <v>2</v>
      </c>
      <c r="C48" s="6"/>
      <c r="D48" s="5"/>
      <c r="E48" s="13"/>
      <c r="F48" s="13"/>
      <c r="G48" s="13">
        <v>0</v>
      </c>
      <c r="H48" s="13">
        <v>26</v>
      </c>
      <c r="I48" s="13">
        <v>552</v>
      </c>
      <c r="J48" s="13">
        <v>27</v>
      </c>
      <c r="K48" s="13">
        <v>185</v>
      </c>
      <c r="L48" s="13">
        <v>186</v>
      </c>
      <c r="M48" s="13">
        <v>796</v>
      </c>
      <c r="N48" s="13">
        <v>0</v>
      </c>
    </row>
    <row r="49" spans="1:14">
      <c r="A49" s="10" t="s">
        <v>118</v>
      </c>
      <c r="B49" s="13">
        <v>368</v>
      </c>
      <c r="C49" s="6"/>
      <c r="D49" s="5"/>
      <c r="E49" s="13"/>
      <c r="F49" s="13"/>
      <c r="G49" s="13">
        <v>0</v>
      </c>
      <c r="H49" s="13">
        <v>56</v>
      </c>
      <c r="I49" s="13">
        <v>863</v>
      </c>
      <c r="J49" s="13">
        <v>66</v>
      </c>
      <c r="K49" s="13">
        <v>11309</v>
      </c>
      <c r="L49" s="13">
        <v>922</v>
      </c>
      <c r="M49" s="13">
        <v>40033</v>
      </c>
      <c r="N49" s="13">
        <v>65</v>
      </c>
    </row>
    <row r="50" spans="1:14">
      <c r="A50" s="10" t="s">
        <v>121</v>
      </c>
      <c r="B50" s="13">
        <v>137</v>
      </c>
      <c r="C50" s="6"/>
      <c r="D50" s="5">
        <v>5</v>
      </c>
      <c r="E50" s="13">
        <v>24</v>
      </c>
      <c r="F50" s="13"/>
      <c r="G50" s="13">
        <v>120</v>
      </c>
      <c r="H50" s="13">
        <v>47</v>
      </c>
      <c r="I50" s="13">
        <v>743</v>
      </c>
      <c r="J50" s="13">
        <v>52</v>
      </c>
      <c r="K50" s="13">
        <v>2155</v>
      </c>
      <c r="L50" s="13">
        <v>1263</v>
      </c>
      <c r="M50" s="13">
        <v>3406</v>
      </c>
      <c r="N50" s="13">
        <v>65</v>
      </c>
    </row>
    <row r="51" spans="1:14">
      <c r="A51" s="10" t="s">
        <v>123</v>
      </c>
      <c r="B51" s="13"/>
      <c r="C51" s="6"/>
      <c r="D51" s="5"/>
      <c r="E51" s="13"/>
      <c r="F51" s="13"/>
      <c r="G51" s="13">
        <v>0</v>
      </c>
      <c r="H51" s="13">
        <v>13</v>
      </c>
      <c r="I51" s="13">
        <v>691</v>
      </c>
      <c r="J51" s="13">
        <v>34</v>
      </c>
      <c r="K51" s="13">
        <v>11675</v>
      </c>
      <c r="L51" s="13">
        <v>1979</v>
      </c>
      <c r="M51" s="13">
        <v>2211</v>
      </c>
      <c r="N51" s="13">
        <v>61</v>
      </c>
    </row>
    <row r="52" spans="1:14">
      <c r="A52" s="10" t="s">
        <v>126</v>
      </c>
      <c r="B52" s="13">
        <v>365</v>
      </c>
      <c r="C52" s="6"/>
      <c r="D52" s="5"/>
      <c r="E52" s="13"/>
      <c r="F52" s="13"/>
      <c r="G52" s="13">
        <v>0</v>
      </c>
      <c r="H52" s="13">
        <v>33</v>
      </c>
      <c r="I52" s="13">
        <v>739</v>
      </c>
      <c r="J52" s="13">
        <v>46</v>
      </c>
      <c r="K52" s="13">
        <v>2640</v>
      </c>
      <c r="L52" s="13">
        <v>778</v>
      </c>
      <c r="M52" s="13">
        <v>3659</v>
      </c>
      <c r="N52" s="13">
        <v>59</v>
      </c>
    </row>
    <row r="53" spans="1:14">
      <c r="A53" s="10" t="s">
        <v>128</v>
      </c>
      <c r="B53" s="13">
        <v>558</v>
      </c>
      <c r="C53" s="6">
        <v>27</v>
      </c>
      <c r="D53" s="5">
        <v>4.5</v>
      </c>
      <c r="E53" s="13">
        <v>179</v>
      </c>
      <c r="F53" s="13"/>
      <c r="G53" s="13">
        <v>805.5</v>
      </c>
      <c r="H53" s="13">
        <v>52</v>
      </c>
      <c r="I53" s="13">
        <v>771</v>
      </c>
      <c r="J53" s="13">
        <v>59</v>
      </c>
      <c r="K53" s="13">
        <v>10060</v>
      </c>
      <c r="L53" s="13">
        <v>88</v>
      </c>
      <c r="M53" s="13">
        <v>3144</v>
      </c>
      <c r="N53" s="13">
        <v>0</v>
      </c>
    </row>
    <row r="54" spans="1:14">
      <c r="A54" s="10" t="s">
        <v>131</v>
      </c>
      <c r="B54" s="13">
        <v>99</v>
      </c>
      <c r="C54" s="6">
        <v>121</v>
      </c>
      <c r="D54" s="5">
        <v>4.75</v>
      </c>
      <c r="E54" s="13">
        <v>103</v>
      </c>
      <c r="F54" s="13"/>
      <c r="G54" s="13">
        <v>464.5</v>
      </c>
      <c r="H54" s="13">
        <v>50</v>
      </c>
      <c r="I54" s="13">
        <v>783</v>
      </c>
      <c r="J54" s="13">
        <v>53</v>
      </c>
      <c r="K54" s="13">
        <v>4933</v>
      </c>
      <c r="L54" s="13">
        <v>3070</v>
      </c>
      <c r="M54" s="13">
        <v>28476</v>
      </c>
      <c r="N54" s="13">
        <v>62</v>
      </c>
    </row>
    <row r="55" spans="1:14">
      <c r="A55" s="10" t="s">
        <v>134</v>
      </c>
      <c r="B55" s="13">
        <v>11916</v>
      </c>
      <c r="C55" s="6"/>
      <c r="D55" s="5"/>
      <c r="E55" s="13"/>
      <c r="F55" s="13"/>
      <c r="G55" s="13">
        <v>0</v>
      </c>
      <c r="H55" s="13">
        <v>23</v>
      </c>
      <c r="I55" s="13">
        <v>668</v>
      </c>
      <c r="J55" s="13">
        <v>45</v>
      </c>
      <c r="K55" s="13">
        <v>927</v>
      </c>
      <c r="L55" s="13">
        <v>687</v>
      </c>
      <c r="M55" s="13">
        <v>2066</v>
      </c>
      <c r="N55" s="13">
        <v>60</v>
      </c>
    </row>
    <row r="56" spans="1:14">
      <c r="A56" s="10" t="s">
        <v>137</v>
      </c>
      <c r="B56" s="13">
        <v>13</v>
      </c>
      <c r="C56" s="6"/>
      <c r="D56" s="5"/>
      <c r="E56" s="13"/>
      <c r="F56" s="13"/>
      <c r="G56" s="13">
        <v>0</v>
      </c>
      <c r="H56" s="13">
        <v>51</v>
      </c>
      <c r="I56" s="13">
        <v>788</v>
      </c>
      <c r="J56" s="13">
        <v>51</v>
      </c>
      <c r="K56" s="13">
        <v>4129</v>
      </c>
      <c r="L56" s="13">
        <v>588</v>
      </c>
      <c r="M56" s="13">
        <v>8457</v>
      </c>
      <c r="N56" s="13">
        <v>57</v>
      </c>
    </row>
    <row r="57" spans="1:14">
      <c r="A57" s="10" t="s">
        <v>139</v>
      </c>
      <c r="B57" s="13">
        <v>6</v>
      </c>
      <c r="C57" s="6"/>
      <c r="D57" s="5">
        <v>4.5</v>
      </c>
      <c r="E57" s="13">
        <v>2</v>
      </c>
      <c r="F57" s="13"/>
      <c r="G57" s="13">
        <v>9</v>
      </c>
      <c r="H57" s="13">
        <v>58</v>
      </c>
      <c r="I57" s="13">
        <v>841</v>
      </c>
      <c r="J57" s="13">
        <v>71</v>
      </c>
      <c r="K57" s="13">
        <v>11768</v>
      </c>
      <c r="L57" s="13">
        <v>9804</v>
      </c>
      <c r="M57" s="13">
        <v>69947</v>
      </c>
      <c r="N57" s="13">
        <v>71</v>
      </c>
    </row>
    <row r="58" spans="1:14">
      <c r="A58" s="10" t="s">
        <v>142</v>
      </c>
      <c r="B58" s="13">
        <v>1945</v>
      </c>
      <c r="C58" s="6">
        <v>160</v>
      </c>
      <c r="D58" s="5">
        <v>5</v>
      </c>
      <c r="E58" s="13">
        <v>471</v>
      </c>
      <c r="F58" s="13"/>
      <c r="G58" s="13">
        <v>2355</v>
      </c>
      <c r="H58" s="13">
        <v>54</v>
      </c>
      <c r="I58" s="13">
        <v>783</v>
      </c>
      <c r="J58" s="13">
        <v>61</v>
      </c>
      <c r="K58" s="13">
        <v>5416</v>
      </c>
      <c r="L58" s="13">
        <v>1272</v>
      </c>
      <c r="M58" s="13">
        <v>24469</v>
      </c>
      <c r="N58" s="13">
        <v>67</v>
      </c>
    </row>
    <row r="59" spans="1:14">
      <c r="A59" s="10" t="s">
        <v>145</v>
      </c>
      <c r="B59" s="13"/>
      <c r="C59" s="6"/>
      <c r="D59" s="5"/>
      <c r="E59" s="13"/>
      <c r="F59" s="13"/>
      <c r="G59" s="13">
        <v>0</v>
      </c>
      <c r="H59" s="13">
        <v>36</v>
      </c>
      <c r="I59" s="13">
        <v>768</v>
      </c>
      <c r="J59" s="13">
        <v>59</v>
      </c>
      <c r="K59" s="13">
        <v>65757</v>
      </c>
      <c r="L59" s="13">
        <v>3499</v>
      </c>
      <c r="M59" s="13">
        <v>6798</v>
      </c>
      <c r="N59" s="13">
        <v>47</v>
      </c>
    </row>
    <row r="60" spans="1:14">
      <c r="A60" s="10" t="s">
        <v>148</v>
      </c>
      <c r="B60" s="13">
        <v>710</v>
      </c>
      <c r="C60" s="6"/>
      <c r="D60" s="5"/>
      <c r="E60" s="13">
        <v>0</v>
      </c>
      <c r="F60" s="13"/>
      <c r="G60" s="13">
        <v>0</v>
      </c>
      <c r="H60" s="13">
        <v>35</v>
      </c>
      <c r="I60" s="13">
        <v>769</v>
      </c>
      <c r="J60" s="13">
        <v>61</v>
      </c>
      <c r="K60" s="13">
        <v>11969</v>
      </c>
      <c r="L60" s="13">
        <v>867</v>
      </c>
      <c r="M60" s="13">
        <v>33903</v>
      </c>
      <c r="N60" s="13">
        <v>73</v>
      </c>
    </row>
    <row r="61" spans="1:14">
      <c r="A61" s="10" t="s">
        <v>151</v>
      </c>
      <c r="B61" s="13">
        <v>29</v>
      </c>
      <c r="C61" s="6"/>
      <c r="D61" s="5"/>
      <c r="E61" s="13"/>
      <c r="F61" s="13"/>
      <c r="G61" s="13">
        <v>0</v>
      </c>
      <c r="H61" s="13">
        <v>8</v>
      </c>
      <c r="I61" s="13">
        <v>603</v>
      </c>
      <c r="J61" s="13">
        <v>28</v>
      </c>
      <c r="K61" s="13">
        <v>492</v>
      </c>
      <c r="L61" s="13">
        <v>171</v>
      </c>
      <c r="M61" s="13">
        <v>1041</v>
      </c>
      <c r="N61" s="13">
        <v>59</v>
      </c>
    </row>
    <row r="62" spans="1:14">
      <c r="A62" s="10" t="s">
        <v>153</v>
      </c>
      <c r="B62" s="13">
        <v>3</v>
      </c>
      <c r="C62" s="6"/>
      <c r="D62" s="5"/>
      <c r="E62" s="13"/>
      <c r="F62" s="13"/>
      <c r="G62" s="13">
        <v>0</v>
      </c>
      <c r="H62" s="13">
        <v>37</v>
      </c>
      <c r="I62" s="13">
        <v>740</v>
      </c>
      <c r="J62" s="13">
        <v>54</v>
      </c>
      <c r="K62" s="13">
        <v>9215</v>
      </c>
      <c r="L62" s="13">
        <v>414</v>
      </c>
      <c r="M62" s="13">
        <v>8842</v>
      </c>
      <c r="N62" s="13">
        <v>62</v>
      </c>
    </row>
    <row r="63" spans="1:14">
      <c r="A63" s="10" t="s">
        <v>155</v>
      </c>
      <c r="B63" s="13">
        <v>6</v>
      </c>
      <c r="C63" s="6"/>
      <c r="D63" s="5">
        <v>4.75</v>
      </c>
      <c r="E63" s="13">
        <v>57</v>
      </c>
      <c r="F63" s="13"/>
      <c r="G63" s="13">
        <v>257</v>
      </c>
      <c r="H63" s="13">
        <v>25</v>
      </c>
      <c r="I63" s="13">
        <v>678</v>
      </c>
      <c r="J63" s="13">
        <v>35</v>
      </c>
      <c r="K63" s="13">
        <v>895</v>
      </c>
      <c r="L63" s="13">
        <v>482</v>
      </c>
      <c r="M63" s="13">
        <v>1623</v>
      </c>
      <c r="N63" s="13">
        <v>51</v>
      </c>
    </row>
    <row r="64" spans="1:14">
      <c r="A64" s="10" t="s">
        <v>158</v>
      </c>
      <c r="B64" s="13">
        <v>528</v>
      </c>
      <c r="C64" s="6"/>
      <c r="D64" s="5">
        <v>5</v>
      </c>
      <c r="E64" s="13">
        <v>58</v>
      </c>
      <c r="F64" s="13"/>
      <c r="G64" s="13">
        <v>290</v>
      </c>
      <c r="H64" s="13">
        <v>33</v>
      </c>
      <c r="I64" s="13">
        <v>774</v>
      </c>
      <c r="J64" s="13">
        <v>60</v>
      </c>
      <c r="K64" s="13">
        <v>14643</v>
      </c>
      <c r="L64" s="13">
        <v>2968</v>
      </c>
      <c r="M64" s="13">
        <v>19358</v>
      </c>
      <c r="N64" s="13">
        <v>56</v>
      </c>
    </row>
    <row r="65" spans="1:14">
      <c r="A65" s="10" t="s">
        <v>160</v>
      </c>
      <c r="B65" s="13"/>
      <c r="C65" s="6"/>
      <c r="D65" s="5"/>
      <c r="E65" s="13"/>
      <c r="F65" s="13"/>
      <c r="G65" s="13">
        <v>0</v>
      </c>
      <c r="H65" s="13">
        <v>0</v>
      </c>
      <c r="I65" s="13">
        <v>169</v>
      </c>
      <c r="J65" s="13">
        <v>20</v>
      </c>
      <c r="K65" s="13">
        <v>74</v>
      </c>
      <c r="L65" s="13">
        <v>79</v>
      </c>
      <c r="M65" s="13">
        <v>7</v>
      </c>
      <c r="N65" s="13">
        <v>0</v>
      </c>
    </row>
    <row r="66" spans="1:14">
      <c r="A66" s="10" t="s">
        <v>163</v>
      </c>
      <c r="B66" s="13">
        <v>331</v>
      </c>
      <c r="C66" s="6">
        <v>106</v>
      </c>
      <c r="D66" s="5">
        <v>4.5</v>
      </c>
      <c r="E66" s="13">
        <v>219</v>
      </c>
      <c r="F66" s="13"/>
      <c r="G66" s="13">
        <v>985.5</v>
      </c>
      <c r="H66" s="13">
        <v>26</v>
      </c>
      <c r="I66" s="13">
        <v>728</v>
      </c>
      <c r="J66" s="13">
        <v>36</v>
      </c>
      <c r="K66" s="13">
        <v>251</v>
      </c>
      <c r="L66" s="13">
        <v>255</v>
      </c>
      <c r="M66" s="13">
        <v>7393</v>
      </c>
      <c r="N66" s="13">
        <v>0</v>
      </c>
    </row>
    <row r="67" spans="1:14">
      <c r="A67" s="10" t="s">
        <v>166</v>
      </c>
      <c r="B67" s="13"/>
      <c r="C67" s="6"/>
      <c r="D67" s="5"/>
      <c r="E67" s="13"/>
      <c r="F67" s="13"/>
      <c r="G67" s="13">
        <v>0</v>
      </c>
      <c r="H67" s="13">
        <v>41</v>
      </c>
      <c r="I67" s="13">
        <v>658</v>
      </c>
      <c r="J67" s="13">
        <v>38</v>
      </c>
      <c r="K67" s="13">
        <v>904</v>
      </c>
      <c r="L67" s="13">
        <v>394</v>
      </c>
      <c r="M67" s="13">
        <v>2365</v>
      </c>
      <c r="N67" s="13">
        <v>61</v>
      </c>
    </row>
    <row r="68" spans="1:14">
      <c r="A68" s="10" t="s">
        <v>168</v>
      </c>
      <c r="B68" s="13">
        <v>16</v>
      </c>
      <c r="C68" s="6"/>
      <c r="D68" s="5">
        <v>5</v>
      </c>
      <c r="E68" s="13">
        <v>30</v>
      </c>
      <c r="F68" s="13"/>
      <c r="G68" s="13">
        <v>150</v>
      </c>
      <c r="H68" s="13">
        <v>53</v>
      </c>
      <c r="I68" s="13">
        <v>692</v>
      </c>
      <c r="J68" s="13">
        <v>0</v>
      </c>
      <c r="K68" s="13">
        <v>14697</v>
      </c>
      <c r="L68" s="13">
        <v>4587</v>
      </c>
      <c r="M68" s="13">
        <v>57891</v>
      </c>
      <c r="N68" s="13">
        <v>72</v>
      </c>
    </row>
    <row r="69" spans="1:14">
      <c r="A69" s="10" t="s">
        <v>171</v>
      </c>
      <c r="B69" s="13">
        <v>906</v>
      </c>
      <c r="C69" s="6"/>
      <c r="D69" s="5"/>
      <c r="E69" s="13"/>
      <c r="F69" s="13"/>
      <c r="G69" s="13">
        <v>0</v>
      </c>
      <c r="H69" s="13">
        <v>54</v>
      </c>
      <c r="I69" s="13">
        <v>863</v>
      </c>
      <c r="J69" s="13">
        <v>63</v>
      </c>
      <c r="K69" s="13">
        <v>11449</v>
      </c>
      <c r="L69" s="13">
        <v>1771</v>
      </c>
      <c r="M69" s="13">
        <v>39025</v>
      </c>
      <c r="N69" s="13">
        <v>55</v>
      </c>
    </row>
    <row r="70" spans="1:14">
      <c r="A70" s="10" t="s">
        <v>174</v>
      </c>
      <c r="B70" s="13"/>
      <c r="C70" s="6"/>
      <c r="D70" s="5"/>
      <c r="E70" s="13"/>
      <c r="F70" s="13"/>
      <c r="G70" s="13">
        <v>0</v>
      </c>
      <c r="H70" s="13">
        <v>71</v>
      </c>
      <c r="I70" s="13">
        <v>981</v>
      </c>
      <c r="J70" s="13">
        <v>92</v>
      </c>
      <c r="K70" s="13">
        <v>3071646</v>
      </c>
      <c r="L70" s="13">
        <v>339</v>
      </c>
      <c r="M70" s="13">
        <v>3692</v>
      </c>
      <c r="N70" s="13">
        <v>0</v>
      </c>
    </row>
    <row r="71" spans="1:14">
      <c r="A71" s="10" t="s">
        <v>175</v>
      </c>
      <c r="B71" s="13">
        <v>44</v>
      </c>
      <c r="C71" s="6"/>
      <c r="D71" s="5">
        <v>5</v>
      </c>
      <c r="E71" s="13">
        <v>2</v>
      </c>
      <c r="F71" s="13"/>
      <c r="G71" s="13">
        <v>10</v>
      </c>
      <c r="H71" s="13">
        <v>51</v>
      </c>
      <c r="I71" s="13">
        <v>776</v>
      </c>
      <c r="J71" s="13">
        <v>57</v>
      </c>
      <c r="K71" s="13">
        <v>4753</v>
      </c>
      <c r="L71" s="13">
        <v>827</v>
      </c>
      <c r="M71" s="13">
        <v>15560</v>
      </c>
      <c r="N71" s="13">
        <v>61</v>
      </c>
    </row>
    <row r="72" spans="1:14">
      <c r="A72" s="10" t="s">
        <v>178</v>
      </c>
      <c r="B72" s="13">
        <v>67</v>
      </c>
      <c r="C72" s="6"/>
      <c r="D72" s="5">
        <v>5</v>
      </c>
      <c r="E72" s="13">
        <v>151</v>
      </c>
      <c r="F72" s="13"/>
      <c r="G72" s="13">
        <v>755</v>
      </c>
      <c r="H72" s="13">
        <v>34</v>
      </c>
      <c r="I72" s="13">
        <v>735</v>
      </c>
      <c r="J72" s="13">
        <v>42</v>
      </c>
      <c r="K72" s="13">
        <v>1305</v>
      </c>
      <c r="L72" s="13">
        <v>225</v>
      </c>
      <c r="M72" s="13">
        <v>5070</v>
      </c>
      <c r="N72" s="13">
        <v>56</v>
      </c>
    </row>
    <row r="73" spans="1:14">
      <c r="A73" s="10" t="s">
        <v>180</v>
      </c>
      <c r="B73" s="13">
        <v>2</v>
      </c>
      <c r="C73" s="6">
        <v>137</v>
      </c>
      <c r="D73" s="5">
        <v>4.75</v>
      </c>
      <c r="E73" s="13">
        <v>257</v>
      </c>
      <c r="F73" s="13"/>
      <c r="G73" s="13">
        <v>1163.5</v>
      </c>
      <c r="H73" s="13">
        <v>41</v>
      </c>
      <c r="I73" s="13">
        <v>725</v>
      </c>
      <c r="J73" s="13">
        <v>50</v>
      </c>
      <c r="K73" s="13">
        <v>3755</v>
      </c>
      <c r="L73" s="13">
        <v>817</v>
      </c>
      <c r="M73" s="13">
        <v>16018</v>
      </c>
      <c r="N73" s="13">
        <v>56</v>
      </c>
    </row>
    <row r="74" spans="1:14">
      <c r="A74" s="10" t="s">
        <v>183</v>
      </c>
      <c r="B74" s="13">
        <v>144</v>
      </c>
      <c r="C74" s="6">
        <v>31</v>
      </c>
      <c r="D74" s="5">
        <v>5</v>
      </c>
      <c r="E74" s="13">
        <v>305</v>
      </c>
      <c r="F74" s="13"/>
      <c r="G74" s="13">
        <v>1525</v>
      </c>
      <c r="H74" s="13">
        <v>56</v>
      </c>
      <c r="I74" s="13">
        <v>805</v>
      </c>
      <c r="J74" s="13">
        <v>67</v>
      </c>
      <c r="K74" s="13">
        <v>6252</v>
      </c>
      <c r="L74" s="13">
        <v>379</v>
      </c>
      <c r="M74" s="13">
        <v>35800</v>
      </c>
      <c r="N74" s="13">
        <v>77</v>
      </c>
    </row>
    <row r="75" spans="1:14">
      <c r="A75" s="10" t="s">
        <v>185</v>
      </c>
      <c r="B75" s="13">
        <v>53</v>
      </c>
      <c r="C75" s="6"/>
      <c r="D75" s="5"/>
      <c r="E75" s="13"/>
      <c r="F75" s="13"/>
      <c r="G75" s="13">
        <v>0</v>
      </c>
      <c r="H75" s="13">
        <v>17</v>
      </c>
      <c r="I75" s="13">
        <v>690</v>
      </c>
      <c r="J75" s="13">
        <v>35</v>
      </c>
      <c r="K75" s="13">
        <v>329</v>
      </c>
      <c r="L75" s="13">
        <v>143</v>
      </c>
      <c r="M75" s="13">
        <v>1412</v>
      </c>
      <c r="N75" s="13">
        <v>0</v>
      </c>
    </row>
    <row r="76" spans="1:14">
      <c r="A76" s="10" t="s">
        <v>187</v>
      </c>
      <c r="B76" s="13">
        <v>2</v>
      </c>
      <c r="C76" s="6"/>
      <c r="D76" s="5"/>
      <c r="E76" s="13"/>
      <c r="F76" s="13"/>
      <c r="G76" s="13">
        <v>0</v>
      </c>
      <c r="H76" s="13">
        <v>2</v>
      </c>
      <c r="I76" s="13">
        <v>567</v>
      </c>
      <c r="J76" s="13">
        <v>34</v>
      </c>
      <c r="K76" s="13">
        <v>506</v>
      </c>
      <c r="L76" s="13">
        <v>809</v>
      </c>
      <c r="M76" s="13">
        <v>553</v>
      </c>
      <c r="N76" s="13">
        <v>0</v>
      </c>
    </row>
    <row r="77" spans="1:14">
      <c r="A77" s="10" t="s">
        <v>189</v>
      </c>
      <c r="B77" s="13">
        <v>3000</v>
      </c>
      <c r="C77" s="6"/>
      <c r="D77" s="5">
        <v>4.5</v>
      </c>
      <c r="E77" s="13">
        <v>42</v>
      </c>
      <c r="F77" s="13"/>
      <c r="G77" s="13">
        <v>189</v>
      </c>
      <c r="H77" s="13">
        <v>64</v>
      </c>
      <c r="I77" s="13">
        <v>901</v>
      </c>
      <c r="J77" s="13">
        <v>83</v>
      </c>
      <c r="K77" s="13">
        <v>126148</v>
      </c>
      <c r="L77" s="13">
        <v>469</v>
      </c>
      <c r="M77" s="13">
        <v>47507</v>
      </c>
      <c r="N77" s="13">
        <v>83</v>
      </c>
    </row>
    <row r="78" spans="1:14">
      <c r="A78" s="10" t="s">
        <v>191</v>
      </c>
      <c r="B78" s="13">
        <v>159</v>
      </c>
      <c r="C78" s="6">
        <v>244</v>
      </c>
      <c r="D78" s="5">
        <v>4.5</v>
      </c>
      <c r="E78" s="13">
        <v>36</v>
      </c>
      <c r="F78" s="13"/>
      <c r="G78" s="13">
        <v>146</v>
      </c>
      <c r="H78" s="13">
        <v>44</v>
      </c>
      <c r="I78" s="13">
        <v>740</v>
      </c>
      <c r="J78" s="13">
        <v>51</v>
      </c>
      <c r="K78" s="13">
        <v>3090</v>
      </c>
      <c r="L78" s="13">
        <v>2588</v>
      </c>
      <c r="M78" s="13">
        <v>10858</v>
      </c>
      <c r="N78" s="13">
        <v>61</v>
      </c>
    </row>
    <row r="79" spans="1:14">
      <c r="A79" s="10" t="s">
        <v>194</v>
      </c>
      <c r="B79" s="13"/>
      <c r="C79" s="6"/>
      <c r="D79" s="5"/>
      <c r="E79" s="13"/>
      <c r="F79" s="13"/>
      <c r="G79" s="13">
        <v>0</v>
      </c>
      <c r="H79" s="13">
        <v>2</v>
      </c>
      <c r="I79" s="13">
        <v>494</v>
      </c>
      <c r="J79" s="13">
        <v>21</v>
      </c>
      <c r="K79" s="13">
        <v>219</v>
      </c>
      <c r="L79" s="13">
        <v>638</v>
      </c>
      <c r="M79" s="13">
        <v>686</v>
      </c>
      <c r="N79" s="13">
        <v>51</v>
      </c>
    </row>
    <row r="80" spans="1:14">
      <c r="A80" s="10" t="s">
        <v>196</v>
      </c>
      <c r="B80" s="13">
        <v>80</v>
      </c>
      <c r="C80" s="6"/>
      <c r="D80" s="5"/>
      <c r="E80" s="13"/>
      <c r="F80" s="13"/>
      <c r="G80" s="13">
        <v>0</v>
      </c>
      <c r="H80" s="13">
        <v>58</v>
      </c>
      <c r="I80" s="13">
        <v>847</v>
      </c>
      <c r="J80" s="13">
        <v>63</v>
      </c>
      <c r="K80" s="13">
        <v>21363</v>
      </c>
      <c r="L80" s="13">
        <v>4696</v>
      </c>
      <c r="M80" s="13">
        <v>7345</v>
      </c>
      <c r="N80" s="13">
        <v>80</v>
      </c>
    </row>
    <row r="81" spans="1:15">
      <c r="A81" s="10" t="s">
        <v>199</v>
      </c>
      <c r="B81" s="13">
        <v>101</v>
      </c>
      <c r="C81" s="6"/>
      <c r="D81" s="5">
        <v>5</v>
      </c>
      <c r="E81" s="13">
        <v>36</v>
      </c>
      <c r="F81" s="13"/>
      <c r="G81" s="13">
        <v>180</v>
      </c>
      <c r="H81" s="13">
        <v>47</v>
      </c>
      <c r="I81" s="13">
        <v>744</v>
      </c>
      <c r="J81" s="13">
        <v>50</v>
      </c>
      <c r="K81" s="13">
        <v>2415</v>
      </c>
      <c r="L81" s="13">
        <v>1126</v>
      </c>
      <c r="M81" s="13">
        <v>10677</v>
      </c>
      <c r="N81" s="13">
        <v>64</v>
      </c>
    </row>
    <row r="82" spans="1:15">
      <c r="A82" s="10" t="s">
        <v>201</v>
      </c>
      <c r="B82" s="13">
        <v>97</v>
      </c>
      <c r="C82" s="6"/>
      <c r="D82" s="5"/>
      <c r="E82" s="13"/>
      <c r="F82" s="13"/>
      <c r="G82" s="13">
        <v>0</v>
      </c>
      <c r="H82" s="13">
        <v>57</v>
      </c>
      <c r="I82" s="13">
        <v>837</v>
      </c>
      <c r="J82" s="13">
        <v>66</v>
      </c>
      <c r="K82" s="13">
        <v>6255</v>
      </c>
      <c r="L82" s="13">
        <v>3103</v>
      </c>
      <c r="M82" s="13">
        <v>30213</v>
      </c>
      <c r="N82" s="13">
        <v>62</v>
      </c>
    </row>
    <row r="83" spans="1:15">
      <c r="A83" s="10" t="s">
        <v>203</v>
      </c>
      <c r="B83" s="13">
        <v>1000</v>
      </c>
      <c r="C83" s="6"/>
      <c r="D83" s="5"/>
      <c r="E83" s="13"/>
      <c r="F83" s="13"/>
      <c r="G83" s="13">
        <v>0</v>
      </c>
      <c r="H83" s="13">
        <v>52</v>
      </c>
      <c r="I83" s="13">
        <v>855</v>
      </c>
      <c r="J83" s="13">
        <v>69</v>
      </c>
      <c r="K83" s="13">
        <v>11295</v>
      </c>
      <c r="L83" s="13">
        <v>8762</v>
      </c>
      <c r="M83" s="13">
        <v>11798</v>
      </c>
      <c r="N83" s="13">
        <v>68</v>
      </c>
    </row>
    <row r="84" spans="1:15">
      <c r="A84" s="10" t="s">
        <v>205</v>
      </c>
      <c r="B84" s="13">
        <v>4</v>
      </c>
      <c r="C84" s="6"/>
      <c r="D84" s="5"/>
      <c r="E84" s="13"/>
      <c r="F84" s="13"/>
      <c r="G84" s="13">
        <v>0</v>
      </c>
      <c r="H84" s="13">
        <v>35</v>
      </c>
      <c r="I84" s="13">
        <v>649</v>
      </c>
      <c r="J84" s="13">
        <v>38</v>
      </c>
      <c r="K84" s="13">
        <v>1297</v>
      </c>
      <c r="L84" s="13">
        <v>61</v>
      </c>
      <c r="M84" s="13">
        <v>754</v>
      </c>
      <c r="N84" s="13">
        <v>60</v>
      </c>
    </row>
    <row r="85" spans="1:15">
      <c r="A85" s="10" t="s">
        <v>208</v>
      </c>
      <c r="B85" s="13">
        <v>2</v>
      </c>
      <c r="C85" s="6"/>
      <c r="D85" s="5"/>
      <c r="E85" s="13"/>
      <c r="F85" s="13"/>
      <c r="G85" s="13">
        <v>0</v>
      </c>
      <c r="H85" s="13">
        <v>33</v>
      </c>
      <c r="I85" s="13">
        <v>625</v>
      </c>
      <c r="J85" s="13">
        <v>34</v>
      </c>
      <c r="K85" s="13">
        <v>429</v>
      </c>
      <c r="L85" s="13">
        <v>844</v>
      </c>
      <c r="M85" s="13">
        <v>1112</v>
      </c>
      <c r="N85" s="13">
        <v>0</v>
      </c>
    </row>
    <row r="86" spans="1:15">
      <c r="A86" s="10" t="s">
        <v>210</v>
      </c>
      <c r="B86" s="13">
        <v>3</v>
      </c>
      <c r="C86" s="6"/>
      <c r="D86" s="5"/>
      <c r="E86" s="13"/>
      <c r="F86" s="13"/>
      <c r="G86" s="13">
        <v>0</v>
      </c>
      <c r="H86" s="13">
        <v>33</v>
      </c>
      <c r="I86" s="13">
        <v>625</v>
      </c>
      <c r="J86" s="13">
        <v>34</v>
      </c>
      <c r="K86" s="13">
        <v>1020</v>
      </c>
      <c r="L86" s="13">
        <v>151</v>
      </c>
      <c r="M86" s="13">
        <v>989</v>
      </c>
      <c r="N86" s="13">
        <v>0</v>
      </c>
    </row>
    <row r="87" spans="1:15">
      <c r="A87" s="10" t="s">
        <v>212</v>
      </c>
      <c r="B87" s="13">
        <v>1000</v>
      </c>
      <c r="C87" s="6"/>
      <c r="D87" s="5"/>
      <c r="E87" s="13"/>
      <c r="F87" s="13"/>
      <c r="G87" s="13">
        <v>0</v>
      </c>
      <c r="H87" s="13">
        <v>1</v>
      </c>
      <c r="I87" s="13">
        <v>463</v>
      </c>
      <c r="J87" s="13">
        <v>0</v>
      </c>
      <c r="K87" s="13">
        <v>79</v>
      </c>
      <c r="L87" s="13">
        <v>148</v>
      </c>
      <c r="M87" s="13">
        <v>0</v>
      </c>
      <c r="N87" s="13">
        <v>0</v>
      </c>
    </row>
    <row r="88" spans="1:15">
      <c r="A88" s="10" t="s">
        <v>214</v>
      </c>
      <c r="B88" s="13">
        <v>484</v>
      </c>
      <c r="C88" s="6"/>
      <c r="D88" s="5">
        <v>4.75</v>
      </c>
      <c r="E88" s="13">
        <v>91</v>
      </c>
      <c r="F88" s="13"/>
      <c r="G88" s="13">
        <v>444</v>
      </c>
      <c r="H88" s="13">
        <v>53</v>
      </c>
      <c r="I88" s="13">
        <v>755</v>
      </c>
      <c r="J88" s="13">
        <v>56</v>
      </c>
      <c r="K88" s="13">
        <v>5359</v>
      </c>
      <c r="L88" s="13">
        <v>2365</v>
      </c>
      <c r="M88" s="13">
        <v>5147</v>
      </c>
      <c r="N88" s="13">
        <v>62</v>
      </c>
    </row>
    <row r="89" spans="1:15">
      <c r="A89" s="10" t="s">
        <v>217</v>
      </c>
      <c r="B89" s="13">
        <v>779</v>
      </c>
      <c r="C89" s="6"/>
      <c r="D89" s="5"/>
      <c r="E89" s="13"/>
      <c r="F89" s="13"/>
      <c r="G89" s="13">
        <v>0</v>
      </c>
      <c r="H89" s="13">
        <v>68</v>
      </c>
      <c r="I89" s="13">
        <v>895</v>
      </c>
      <c r="J89" s="13">
        <v>72</v>
      </c>
      <c r="K89" s="13">
        <v>67497</v>
      </c>
      <c r="L89" s="13">
        <v>801</v>
      </c>
      <c r="M89" s="13">
        <v>17528</v>
      </c>
      <c r="N89" s="13">
        <v>80</v>
      </c>
    </row>
    <row r="90" spans="1:15">
      <c r="A90" s="10" t="s">
        <v>220</v>
      </c>
      <c r="B90" s="13">
        <v>16</v>
      </c>
      <c r="C90" s="6">
        <v>26</v>
      </c>
      <c r="D90" s="5">
        <v>5</v>
      </c>
      <c r="E90" s="13">
        <v>113</v>
      </c>
      <c r="F90" s="13"/>
      <c r="G90" s="13">
        <v>565</v>
      </c>
      <c r="H90" s="13">
        <v>52</v>
      </c>
      <c r="I90" s="13">
        <v>764</v>
      </c>
      <c r="J90" s="13">
        <v>49</v>
      </c>
      <c r="K90" s="13">
        <v>1583</v>
      </c>
      <c r="L90" s="13">
        <v>1354</v>
      </c>
      <c r="M90" s="13">
        <v>9355</v>
      </c>
      <c r="N90" s="13">
        <v>74</v>
      </c>
    </row>
    <row r="91" spans="1:15">
      <c r="A91" s="10" t="s">
        <v>223</v>
      </c>
      <c r="B91" s="13"/>
      <c r="C91" s="6"/>
      <c r="D91" s="5"/>
      <c r="E91" s="13">
        <v>0</v>
      </c>
      <c r="F91" s="13"/>
      <c r="G91" s="13">
        <v>0</v>
      </c>
      <c r="H91" s="13">
        <v>26</v>
      </c>
      <c r="I91" s="13">
        <v>743</v>
      </c>
      <c r="J91" s="13">
        <v>47</v>
      </c>
      <c r="K91" s="13">
        <v>1301</v>
      </c>
      <c r="L91" s="13">
        <v>489</v>
      </c>
      <c r="M91" s="13">
        <v>16204</v>
      </c>
      <c r="N91" s="13">
        <v>61</v>
      </c>
    </row>
    <row r="92" spans="1:15">
      <c r="A92" s="10" t="s">
        <v>226</v>
      </c>
      <c r="B92" s="13">
        <v>43</v>
      </c>
      <c r="C92" s="6"/>
      <c r="D92" s="5"/>
      <c r="E92" s="13"/>
      <c r="F92" s="13"/>
      <c r="G92" s="13">
        <v>0</v>
      </c>
      <c r="H92" s="13">
        <v>43</v>
      </c>
      <c r="I92" s="13">
        <v>736</v>
      </c>
      <c r="J92" s="13">
        <v>44</v>
      </c>
      <c r="K92" s="13">
        <v>3929</v>
      </c>
      <c r="L92" s="13">
        <v>261</v>
      </c>
      <c r="M92" s="13">
        <v>1378</v>
      </c>
      <c r="N92" s="13"/>
      <c r="O92" t="s">
        <v>493</v>
      </c>
    </row>
    <row r="93" spans="1:15">
      <c r="A93" s="10" t="s">
        <v>229</v>
      </c>
      <c r="B93" s="13"/>
      <c r="C93" s="6"/>
      <c r="D93" s="5"/>
      <c r="E93" s="13"/>
      <c r="F93" s="13"/>
      <c r="G93" s="13">
        <v>0</v>
      </c>
      <c r="H93" s="13">
        <v>1</v>
      </c>
      <c r="I93" s="13">
        <v>328</v>
      </c>
      <c r="J93" s="13">
        <v>19</v>
      </c>
      <c r="K93" s="13">
        <v>62</v>
      </c>
      <c r="L93" s="13">
        <v>78</v>
      </c>
      <c r="M93" s="13">
        <v>78</v>
      </c>
      <c r="N93" s="13">
        <v>42</v>
      </c>
    </row>
    <row r="94" spans="1:15">
      <c r="A94" s="10" t="s">
        <v>231</v>
      </c>
      <c r="B94" s="13">
        <v>12</v>
      </c>
      <c r="C94" s="6"/>
      <c r="D94" s="5"/>
      <c r="E94" s="13"/>
      <c r="F94" s="13"/>
      <c r="G94" s="13">
        <v>0</v>
      </c>
      <c r="H94" s="13">
        <v>7</v>
      </c>
      <c r="I94" s="13">
        <v>598</v>
      </c>
      <c r="J94" s="13">
        <v>30</v>
      </c>
      <c r="K94" s="13">
        <v>385</v>
      </c>
      <c r="L94" s="13">
        <v>624</v>
      </c>
      <c r="M94" s="13">
        <v>747</v>
      </c>
      <c r="N94" s="13">
        <v>63</v>
      </c>
    </row>
    <row r="95" spans="1:15">
      <c r="A95" s="10" t="s">
        <v>234</v>
      </c>
      <c r="B95" s="13">
        <v>2166</v>
      </c>
      <c r="C95" s="6">
        <v>47</v>
      </c>
      <c r="D95" s="5">
        <v>4.5</v>
      </c>
      <c r="E95" s="13">
        <v>263</v>
      </c>
      <c r="F95" s="13"/>
      <c r="G95" s="13">
        <v>1183.5</v>
      </c>
      <c r="H95" s="13">
        <v>32</v>
      </c>
      <c r="I95" s="13">
        <v>744</v>
      </c>
      <c r="J95" s="13">
        <v>58</v>
      </c>
      <c r="K95" s="13">
        <v>16265</v>
      </c>
      <c r="L95" s="13">
        <v>3741</v>
      </c>
      <c r="M95" s="13">
        <v>11196</v>
      </c>
      <c r="N95" s="13">
        <v>71</v>
      </c>
    </row>
    <row r="96" spans="1:15">
      <c r="A96" s="10" t="s">
        <v>236</v>
      </c>
      <c r="B96" s="13"/>
      <c r="C96" s="6"/>
      <c r="D96" s="5"/>
      <c r="E96" s="13"/>
      <c r="F96" s="13"/>
      <c r="G96" s="13">
        <v>0</v>
      </c>
      <c r="H96" s="13">
        <v>53</v>
      </c>
      <c r="I96" s="13">
        <v>829</v>
      </c>
      <c r="J96" s="13">
        <v>72</v>
      </c>
      <c r="K96" s="13">
        <v>30841</v>
      </c>
      <c r="L96" s="13">
        <v>777</v>
      </c>
      <c r="M96" s="13">
        <v>5267</v>
      </c>
      <c r="N96" s="13">
        <v>0</v>
      </c>
    </row>
    <row r="97" spans="1:14">
      <c r="A97" s="10" t="s">
        <v>238</v>
      </c>
      <c r="B97" s="13">
        <v>1</v>
      </c>
      <c r="C97" s="6"/>
      <c r="D97" s="5"/>
      <c r="E97" s="13"/>
      <c r="F97" s="13"/>
      <c r="G97" s="13">
        <v>0</v>
      </c>
      <c r="H97" s="13">
        <v>51</v>
      </c>
      <c r="I97" s="13">
        <v>787</v>
      </c>
      <c r="J97" s="13">
        <v>57</v>
      </c>
      <c r="K97" s="13">
        <v>3120</v>
      </c>
      <c r="L97" s="13">
        <v>3395</v>
      </c>
      <c r="M97" s="13">
        <v>18880</v>
      </c>
      <c r="N97" s="13">
        <v>63</v>
      </c>
    </row>
    <row r="98" spans="1:14">
      <c r="A98" s="10" t="s">
        <v>240</v>
      </c>
      <c r="B98" s="13">
        <v>3</v>
      </c>
      <c r="C98" s="6"/>
      <c r="D98" s="5"/>
      <c r="E98" s="13"/>
      <c r="F98" s="13"/>
      <c r="G98" s="13">
        <v>0</v>
      </c>
      <c r="H98" s="13">
        <v>31</v>
      </c>
      <c r="I98" s="13">
        <v>695</v>
      </c>
      <c r="J98" s="13">
        <v>45</v>
      </c>
      <c r="K98" s="13">
        <v>1318</v>
      </c>
      <c r="L98" s="13">
        <v>45</v>
      </c>
      <c r="M98" s="13">
        <v>5322</v>
      </c>
      <c r="N98" s="13">
        <v>51</v>
      </c>
    </row>
    <row r="99" spans="1:14">
      <c r="A99" s="10" t="s">
        <v>243</v>
      </c>
      <c r="B99" s="13">
        <v>199</v>
      </c>
      <c r="C99" s="6"/>
      <c r="D99" s="5"/>
      <c r="E99" s="13"/>
      <c r="F99" s="13"/>
      <c r="G99" s="13">
        <v>0</v>
      </c>
      <c r="H99" s="13">
        <v>36</v>
      </c>
      <c r="I99" s="13">
        <v>763</v>
      </c>
      <c r="J99" s="13">
        <v>57</v>
      </c>
      <c r="K99" s="13">
        <v>5122</v>
      </c>
      <c r="L99" s="13">
        <v>2050</v>
      </c>
      <c r="M99" s="13">
        <v>12400</v>
      </c>
      <c r="N99" s="13">
        <v>61</v>
      </c>
    </row>
    <row r="100" spans="1:14">
      <c r="A100" s="10" t="s">
        <v>245</v>
      </c>
      <c r="B100" s="13">
        <v>47</v>
      </c>
      <c r="C100" s="6"/>
      <c r="D100" s="5"/>
      <c r="E100" s="13">
        <v>0</v>
      </c>
      <c r="F100" s="13"/>
      <c r="G100" s="13">
        <v>0</v>
      </c>
      <c r="H100" s="13">
        <v>38</v>
      </c>
      <c r="I100" s="13">
        <v>712</v>
      </c>
      <c r="J100" s="13">
        <v>55</v>
      </c>
      <c r="K100" s="13">
        <v>4526</v>
      </c>
      <c r="L100" s="13">
        <v>3282</v>
      </c>
      <c r="M100" s="13">
        <v>4960</v>
      </c>
      <c r="N100" s="13">
        <v>64</v>
      </c>
    </row>
    <row r="101" spans="1:14">
      <c r="A101" s="10" t="s">
        <v>247</v>
      </c>
      <c r="B101" s="13"/>
      <c r="C101" s="6"/>
      <c r="D101" s="5"/>
      <c r="E101" s="13"/>
      <c r="F101" s="13"/>
      <c r="G101" s="13">
        <v>0</v>
      </c>
      <c r="H101" s="13">
        <v>24</v>
      </c>
      <c r="I101" s="13">
        <v>647</v>
      </c>
      <c r="J101" s="13">
        <v>36</v>
      </c>
      <c r="K101" s="13">
        <v>698</v>
      </c>
      <c r="L101" s="13">
        <v>423</v>
      </c>
      <c r="M101" s="13">
        <v>3088</v>
      </c>
      <c r="N101" s="13">
        <v>49</v>
      </c>
    </row>
    <row r="102" spans="1:14">
      <c r="A102" s="10" t="s">
        <v>249</v>
      </c>
      <c r="B102" s="13">
        <v>14</v>
      </c>
      <c r="C102" s="6"/>
      <c r="D102" s="5"/>
      <c r="E102" s="13"/>
      <c r="F102" s="13"/>
      <c r="G102" s="13">
        <v>0</v>
      </c>
      <c r="H102" s="13">
        <v>34</v>
      </c>
      <c r="I102" s="13">
        <v>700</v>
      </c>
      <c r="J102" s="13">
        <v>45</v>
      </c>
      <c r="K102" s="13">
        <v>1980</v>
      </c>
      <c r="L102" s="13">
        <v>809</v>
      </c>
      <c r="M102" s="13">
        <v>7858</v>
      </c>
      <c r="N102" s="13">
        <v>57</v>
      </c>
    </row>
    <row r="103" spans="1:14">
      <c r="A103" s="10" t="s">
        <v>252</v>
      </c>
      <c r="B103" s="13">
        <v>2166</v>
      </c>
      <c r="C103" s="6">
        <v>47</v>
      </c>
      <c r="D103" s="5">
        <v>4.5</v>
      </c>
      <c r="E103" s="13">
        <v>263</v>
      </c>
      <c r="F103" s="13"/>
      <c r="G103" s="13">
        <v>1183.5</v>
      </c>
      <c r="H103" s="13">
        <v>20</v>
      </c>
      <c r="I103" s="13">
        <v>742</v>
      </c>
      <c r="J103" s="13">
        <v>59</v>
      </c>
      <c r="K103" s="13">
        <v>25538</v>
      </c>
      <c r="L103" s="13">
        <v>2406</v>
      </c>
      <c r="M103" s="13">
        <v>7665</v>
      </c>
      <c r="N103" s="13">
        <v>70</v>
      </c>
    </row>
    <row r="104" spans="1:14">
      <c r="A104" s="10" t="s">
        <v>254</v>
      </c>
      <c r="B104" s="13">
        <v>15</v>
      </c>
      <c r="C104" s="6"/>
      <c r="D104" s="5"/>
      <c r="E104" s="13"/>
      <c r="F104" s="13"/>
      <c r="G104" s="13">
        <v>0</v>
      </c>
      <c r="H104" s="13">
        <v>51</v>
      </c>
      <c r="I104" s="13">
        <v>776</v>
      </c>
      <c r="J104" s="13">
        <v>58</v>
      </c>
      <c r="K104" s="13">
        <v>6843</v>
      </c>
      <c r="L104" s="13">
        <v>4500</v>
      </c>
      <c r="M104" s="13">
        <v>25004</v>
      </c>
      <c r="N104" s="13">
        <v>72</v>
      </c>
    </row>
    <row r="105" spans="1:14">
      <c r="A105" s="10" t="s">
        <v>257</v>
      </c>
      <c r="B105" s="13"/>
      <c r="C105" s="6"/>
      <c r="D105" s="5"/>
      <c r="E105" s="13"/>
      <c r="F105" s="13"/>
      <c r="G105" s="13">
        <v>0</v>
      </c>
      <c r="H105" s="13">
        <v>1</v>
      </c>
      <c r="I105" s="13">
        <v>523</v>
      </c>
      <c r="J105" s="13">
        <v>29</v>
      </c>
      <c r="K105" s="13">
        <v>344</v>
      </c>
      <c r="L105" s="13">
        <v>850</v>
      </c>
      <c r="M105" s="13">
        <v>113</v>
      </c>
      <c r="N105" s="13">
        <v>48</v>
      </c>
    </row>
    <row r="106" spans="1:14">
      <c r="A106" s="10" t="s">
        <v>259</v>
      </c>
      <c r="B106" s="13">
        <v>409</v>
      </c>
      <c r="C106" s="6">
        <v>2</v>
      </c>
      <c r="D106" s="5">
        <v>4.833333333333333</v>
      </c>
      <c r="E106" s="13">
        <v>1077</v>
      </c>
      <c r="F106" s="13">
        <v>67</v>
      </c>
      <c r="G106" s="13">
        <v>5369</v>
      </c>
      <c r="H106" s="13">
        <v>61</v>
      </c>
      <c r="I106" s="13">
        <v>786</v>
      </c>
      <c r="J106" s="13">
        <v>65</v>
      </c>
      <c r="K106" s="13">
        <v>17188</v>
      </c>
      <c r="L106" s="13">
        <v>7096</v>
      </c>
      <c r="M106" s="13">
        <v>11906</v>
      </c>
      <c r="N106" s="13">
        <v>73</v>
      </c>
    </row>
    <row r="107" spans="1:14">
      <c r="A107" s="10" t="s">
        <v>261</v>
      </c>
      <c r="B107" s="13"/>
      <c r="C107" s="6"/>
      <c r="D107" s="5"/>
      <c r="E107" s="13"/>
      <c r="F107" s="13"/>
      <c r="G107" s="13">
        <v>0</v>
      </c>
      <c r="H107" s="13">
        <v>5</v>
      </c>
      <c r="I107" s="13">
        <v>550</v>
      </c>
      <c r="J107" s="13">
        <v>29</v>
      </c>
      <c r="K107" s="13">
        <v>1199</v>
      </c>
      <c r="L107" s="13">
        <v>153</v>
      </c>
      <c r="M107" s="13">
        <v>62</v>
      </c>
      <c r="N107" s="13">
        <v>0</v>
      </c>
    </row>
    <row r="108" spans="1:14">
      <c r="A108" s="10" t="s">
        <v>263</v>
      </c>
      <c r="B108" s="13">
        <v>3</v>
      </c>
      <c r="C108" s="6"/>
      <c r="D108" s="5"/>
      <c r="E108" s="13"/>
      <c r="F108" s="13"/>
      <c r="G108" s="13">
        <v>0</v>
      </c>
      <c r="H108" s="13">
        <v>27</v>
      </c>
      <c r="I108" s="13">
        <v>594</v>
      </c>
      <c r="J108" s="13">
        <v>0</v>
      </c>
      <c r="K108" s="13">
        <v>2835</v>
      </c>
      <c r="L108" s="13">
        <v>197</v>
      </c>
      <c r="M108" s="13">
        <v>313</v>
      </c>
      <c r="N108" s="13">
        <v>0</v>
      </c>
    </row>
    <row r="109" spans="1:14">
      <c r="A109" s="10" t="s">
        <v>265</v>
      </c>
      <c r="B109" s="13">
        <v>4000</v>
      </c>
      <c r="C109" s="6"/>
      <c r="D109" s="5">
        <v>5</v>
      </c>
      <c r="E109" s="13">
        <v>5</v>
      </c>
      <c r="F109" s="13"/>
      <c r="G109" s="13">
        <v>25</v>
      </c>
      <c r="H109" s="13">
        <v>1</v>
      </c>
      <c r="I109" s="13">
        <v>547</v>
      </c>
      <c r="J109" s="13">
        <v>0</v>
      </c>
      <c r="K109" s="13">
        <v>37</v>
      </c>
      <c r="L109" s="13">
        <v>19</v>
      </c>
      <c r="M109" s="13">
        <v>0</v>
      </c>
      <c r="N109" s="13">
        <v>0</v>
      </c>
    </row>
    <row r="110" spans="1:14">
      <c r="A110" s="10" t="s">
        <v>268</v>
      </c>
      <c r="B110" s="13">
        <v>251</v>
      </c>
      <c r="C110" s="6"/>
      <c r="D110" s="5">
        <v>5</v>
      </c>
      <c r="E110" s="13">
        <v>32</v>
      </c>
      <c r="F110" s="13"/>
      <c r="G110" s="13">
        <v>160</v>
      </c>
      <c r="H110" s="13">
        <v>56</v>
      </c>
      <c r="I110" s="13">
        <v>781</v>
      </c>
      <c r="J110" s="13">
        <v>56</v>
      </c>
      <c r="K110" s="13">
        <v>3448</v>
      </c>
      <c r="L110" s="13">
        <v>296</v>
      </c>
      <c r="M110" s="13">
        <v>14618</v>
      </c>
      <c r="N110" s="13">
        <v>65</v>
      </c>
    </row>
    <row r="111" spans="1:14">
      <c r="A111" s="10" t="s">
        <v>271</v>
      </c>
      <c r="B111" s="13">
        <v>572</v>
      </c>
      <c r="C111" s="6"/>
      <c r="D111" s="5">
        <v>5</v>
      </c>
      <c r="E111" s="13">
        <v>1</v>
      </c>
      <c r="F111" s="13"/>
      <c r="G111" s="13">
        <v>5</v>
      </c>
      <c r="H111" s="13">
        <v>49</v>
      </c>
      <c r="I111" s="13">
        <v>837</v>
      </c>
      <c r="J111" s="13">
        <v>75</v>
      </c>
      <c r="K111" s="13">
        <v>20063</v>
      </c>
      <c r="L111" s="13">
        <v>5088</v>
      </c>
      <c r="M111" s="13">
        <v>44386</v>
      </c>
      <c r="N111" s="13">
        <v>71</v>
      </c>
    </row>
    <row r="112" spans="1:14">
      <c r="A112" s="10" t="s">
        <v>274</v>
      </c>
      <c r="B112" s="13">
        <v>0</v>
      </c>
      <c r="C112" s="6"/>
      <c r="D112" s="5"/>
      <c r="E112" s="13"/>
      <c r="F112" s="13"/>
      <c r="G112" s="13">
        <v>0</v>
      </c>
      <c r="H112" s="13">
        <v>4</v>
      </c>
      <c r="I112" s="13">
        <v>468</v>
      </c>
      <c r="J112" s="13">
        <v>0</v>
      </c>
      <c r="K112" s="13">
        <v>55</v>
      </c>
      <c r="L112" s="13">
        <v>123</v>
      </c>
      <c r="M112" s="13">
        <v>102</v>
      </c>
      <c r="N112" s="13">
        <v>0</v>
      </c>
    </row>
    <row r="113" spans="1:15">
      <c r="A113" s="10" t="s">
        <v>276</v>
      </c>
      <c r="B113" s="13">
        <v>0</v>
      </c>
      <c r="C113" s="6"/>
      <c r="D113" s="5"/>
      <c r="E113" s="13"/>
      <c r="F113" s="13"/>
      <c r="G113" s="13">
        <v>0</v>
      </c>
      <c r="H113" s="13">
        <v>1</v>
      </c>
      <c r="I113" s="13">
        <v>246</v>
      </c>
      <c r="J113" s="13">
        <v>0</v>
      </c>
      <c r="K113" s="13">
        <v>35</v>
      </c>
      <c r="L113" s="13">
        <v>108</v>
      </c>
      <c r="M113" s="13">
        <v>1</v>
      </c>
      <c r="N113" s="13"/>
      <c r="O113" t="s">
        <v>493</v>
      </c>
    </row>
    <row r="114" spans="1:15">
      <c r="A114" s="10" t="s">
        <v>278</v>
      </c>
      <c r="B114" s="13">
        <v>75</v>
      </c>
      <c r="C114" s="6">
        <v>16</v>
      </c>
      <c r="D114" s="5">
        <v>5</v>
      </c>
      <c r="E114" s="13">
        <v>257</v>
      </c>
      <c r="F114" s="13"/>
      <c r="G114" s="13">
        <v>1285</v>
      </c>
      <c r="H114" s="13">
        <v>38</v>
      </c>
      <c r="I114" s="13">
        <v>738</v>
      </c>
      <c r="J114" s="13">
        <v>44</v>
      </c>
      <c r="K114" s="13">
        <v>3129</v>
      </c>
      <c r="L114" s="13">
        <v>1271</v>
      </c>
      <c r="M114" s="13">
        <v>5874</v>
      </c>
      <c r="N114" s="13">
        <v>62</v>
      </c>
    </row>
    <row r="115" spans="1:15">
      <c r="A115" s="10" t="s">
        <v>281</v>
      </c>
      <c r="B115" s="13"/>
      <c r="C115" s="6"/>
      <c r="D115" s="5">
        <v>4</v>
      </c>
      <c r="E115" s="13">
        <v>5</v>
      </c>
      <c r="F115" s="13"/>
      <c r="G115" s="13">
        <v>20</v>
      </c>
      <c r="H115" s="13">
        <v>30</v>
      </c>
      <c r="I115" s="13">
        <v>728</v>
      </c>
      <c r="J115" s="13">
        <v>55</v>
      </c>
      <c r="K115" s="13">
        <v>8840</v>
      </c>
      <c r="L115" s="13">
        <v>529</v>
      </c>
      <c r="M115" s="13">
        <v>8157</v>
      </c>
      <c r="N115" s="13">
        <v>0</v>
      </c>
    </row>
    <row r="116" spans="1:15">
      <c r="A116" s="10" t="s">
        <v>282</v>
      </c>
      <c r="B116" s="13"/>
      <c r="C116" s="6"/>
      <c r="D116" s="5"/>
      <c r="E116" s="13"/>
      <c r="F116" s="13"/>
      <c r="G116" s="13">
        <v>0</v>
      </c>
      <c r="H116" s="13">
        <v>46</v>
      </c>
      <c r="I116" s="13">
        <v>765</v>
      </c>
      <c r="J116" s="13">
        <v>64</v>
      </c>
      <c r="K116" s="13">
        <v>9514</v>
      </c>
      <c r="L116" s="13">
        <v>271</v>
      </c>
      <c r="M116" s="13">
        <v>2053</v>
      </c>
      <c r="N116" s="13"/>
    </row>
    <row r="117" spans="1:15">
      <c r="A117" s="10" t="s">
        <v>283</v>
      </c>
      <c r="B117" s="13">
        <v>33</v>
      </c>
      <c r="C117" s="6"/>
      <c r="D117" s="5"/>
      <c r="E117" s="13"/>
      <c r="F117" s="13"/>
      <c r="G117" s="13">
        <v>0</v>
      </c>
      <c r="H117" s="13">
        <v>1</v>
      </c>
      <c r="I117" s="13">
        <v>495</v>
      </c>
      <c r="J117" s="13">
        <v>0</v>
      </c>
      <c r="K117" s="13">
        <v>291</v>
      </c>
      <c r="L117" s="13">
        <v>548</v>
      </c>
      <c r="M117" s="13">
        <v>655</v>
      </c>
      <c r="N117" s="13">
        <v>57</v>
      </c>
    </row>
    <row r="118" spans="1:15">
      <c r="A118" s="10" t="s">
        <v>285</v>
      </c>
      <c r="B118" s="13">
        <v>12147</v>
      </c>
      <c r="C118" s="6"/>
      <c r="D118" s="5"/>
      <c r="E118" s="13"/>
      <c r="F118" s="13"/>
      <c r="G118" s="13">
        <v>0</v>
      </c>
      <c r="H118" s="13">
        <v>60</v>
      </c>
      <c r="I118" s="13">
        <v>899</v>
      </c>
      <c r="J118" s="13">
        <v>79</v>
      </c>
      <c r="K118" s="13">
        <v>63258</v>
      </c>
      <c r="L118" s="13">
        <v>3599</v>
      </c>
      <c r="M118" s="13">
        <v>27158</v>
      </c>
      <c r="N118" s="13">
        <v>79</v>
      </c>
    </row>
    <row r="119" spans="1:15">
      <c r="A119" s="10" t="s">
        <v>288</v>
      </c>
      <c r="B119" s="13">
        <v>22775</v>
      </c>
      <c r="C119" s="6">
        <v>189.6</v>
      </c>
      <c r="D119" s="5">
        <v>4.25</v>
      </c>
      <c r="E119" s="13">
        <v>1698</v>
      </c>
      <c r="F119" s="13"/>
      <c r="G119" s="13">
        <v>6820.5</v>
      </c>
      <c r="H119" s="13">
        <v>67</v>
      </c>
      <c r="I119" s="13">
        <v>953</v>
      </c>
      <c r="J119" s="13">
        <v>87</v>
      </c>
      <c r="K119" s="13">
        <v>494085</v>
      </c>
      <c r="L119" s="13">
        <v>2124</v>
      </c>
      <c r="M119" s="13">
        <v>6814</v>
      </c>
      <c r="N119" s="13">
        <v>87</v>
      </c>
    </row>
    <row r="120" spans="1:15">
      <c r="A120" s="10" t="s">
        <v>293</v>
      </c>
      <c r="B120" s="13">
        <v>47</v>
      </c>
      <c r="C120" s="6">
        <v>203</v>
      </c>
      <c r="D120" s="5">
        <v>5</v>
      </c>
      <c r="E120" s="13">
        <v>79</v>
      </c>
      <c r="F120" s="13"/>
      <c r="G120" s="13">
        <v>395</v>
      </c>
      <c r="H120" s="13">
        <v>37</v>
      </c>
      <c r="I120" s="13">
        <v>724</v>
      </c>
      <c r="J120" s="13">
        <v>46</v>
      </c>
      <c r="K120" s="13">
        <v>2624</v>
      </c>
      <c r="L120" s="13">
        <v>2846</v>
      </c>
      <c r="M120" s="13">
        <v>5700</v>
      </c>
      <c r="N120" s="13">
        <v>62</v>
      </c>
    </row>
    <row r="121" spans="1:15">
      <c r="A121" s="10" t="s">
        <v>296</v>
      </c>
      <c r="B121" s="13">
        <v>46</v>
      </c>
      <c r="C121" s="6"/>
      <c r="D121" s="5">
        <v>5</v>
      </c>
      <c r="E121" s="13">
        <v>1</v>
      </c>
      <c r="F121" s="13"/>
      <c r="G121" s="13">
        <v>5</v>
      </c>
      <c r="H121" s="13">
        <v>48</v>
      </c>
      <c r="I121" s="13">
        <v>724</v>
      </c>
      <c r="J121" s="13">
        <v>42</v>
      </c>
      <c r="K121" s="13">
        <v>4431</v>
      </c>
      <c r="L121" s="13">
        <v>1894</v>
      </c>
      <c r="M121" s="13">
        <v>8825</v>
      </c>
      <c r="N121" s="13">
        <v>55</v>
      </c>
    </row>
    <row r="122" spans="1:15">
      <c r="A122" s="10" t="s">
        <v>299</v>
      </c>
      <c r="B122" s="13">
        <v>4</v>
      </c>
      <c r="C122" s="6"/>
      <c r="D122" s="5"/>
      <c r="E122" s="13">
        <v>0</v>
      </c>
      <c r="F122" s="13"/>
      <c r="G122" s="13">
        <v>0</v>
      </c>
      <c r="H122" s="13">
        <v>40</v>
      </c>
      <c r="I122" s="13">
        <v>738</v>
      </c>
      <c r="J122" s="13">
        <v>51</v>
      </c>
      <c r="K122" s="13">
        <v>1494</v>
      </c>
      <c r="L122" s="13">
        <v>1323</v>
      </c>
      <c r="M122" s="13">
        <v>12592</v>
      </c>
      <c r="N122" s="13">
        <v>67</v>
      </c>
    </row>
    <row r="123" spans="1:15">
      <c r="A123" s="10" t="s">
        <v>302</v>
      </c>
      <c r="B123" s="13">
        <v>452</v>
      </c>
      <c r="C123" s="6">
        <v>72</v>
      </c>
      <c r="D123" s="5">
        <v>5</v>
      </c>
      <c r="E123" s="13">
        <v>822</v>
      </c>
      <c r="F123" s="13"/>
      <c r="G123" s="13">
        <v>4110</v>
      </c>
      <c r="H123" s="13">
        <v>58</v>
      </c>
      <c r="I123" s="13">
        <v>877</v>
      </c>
      <c r="J123" s="13">
        <v>61</v>
      </c>
      <c r="K123" s="13">
        <v>22015</v>
      </c>
      <c r="L123" s="13">
        <v>1223</v>
      </c>
      <c r="M123" s="13">
        <v>16257</v>
      </c>
      <c r="N123" s="13">
        <v>73</v>
      </c>
    </row>
    <row r="124" spans="1:15">
      <c r="A124" s="10" t="s">
        <v>305</v>
      </c>
      <c r="B124" s="13">
        <v>491</v>
      </c>
      <c r="C124" s="6"/>
      <c r="D124" s="5">
        <v>5</v>
      </c>
      <c r="E124" s="13">
        <v>36</v>
      </c>
      <c r="F124" s="13"/>
      <c r="G124" s="13">
        <v>180</v>
      </c>
      <c r="H124" s="13">
        <v>68</v>
      </c>
      <c r="I124" s="13">
        <v>975</v>
      </c>
      <c r="J124" s="13">
        <v>73</v>
      </c>
      <c r="K124" s="13">
        <v>26065</v>
      </c>
      <c r="L124" s="13">
        <v>674</v>
      </c>
      <c r="M124" s="13">
        <v>115779</v>
      </c>
      <c r="N124" s="13">
        <v>81</v>
      </c>
    </row>
    <row r="125" spans="1:15">
      <c r="A125" s="10" t="s">
        <v>308</v>
      </c>
      <c r="B125" s="13">
        <v>7</v>
      </c>
      <c r="C125" s="6"/>
      <c r="D125" s="5"/>
      <c r="E125" s="13">
        <v>0</v>
      </c>
      <c r="F125" s="13"/>
      <c r="G125" s="13">
        <v>0</v>
      </c>
      <c r="H125" s="13">
        <v>40</v>
      </c>
      <c r="I125" s="13">
        <v>771</v>
      </c>
      <c r="J125" s="13">
        <v>64</v>
      </c>
      <c r="K125" s="13">
        <v>8451</v>
      </c>
      <c r="L125" s="13">
        <v>5139</v>
      </c>
      <c r="M125" s="13">
        <v>13287</v>
      </c>
      <c r="N125" s="13">
        <v>77</v>
      </c>
    </row>
    <row r="126" spans="1:15">
      <c r="A126" s="10" t="s">
        <v>311</v>
      </c>
      <c r="B126" s="13">
        <v>5</v>
      </c>
      <c r="C126" s="6"/>
      <c r="D126" s="5"/>
      <c r="E126" s="13"/>
      <c r="F126" s="13"/>
      <c r="G126" s="13">
        <v>0</v>
      </c>
      <c r="H126" s="13">
        <v>53</v>
      </c>
      <c r="I126" s="13">
        <v>884</v>
      </c>
      <c r="J126" s="13">
        <v>69</v>
      </c>
      <c r="K126" s="13">
        <v>7339</v>
      </c>
      <c r="L126" s="13">
        <v>7304</v>
      </c>
      <c r="M126" s="13">
        <v>40817</v>
      </c>
      <c r="N126" s="13">
        <v>46</v>
      </c>
    </row>
    <row r="127" spans="1:15">
      <c r="A127" s="10" t="s">
        <v>314</v>
      </c>
      <c r="B127" s="13"/>
      <c r="C127" s="6"/>
      <c r="D127" s="5"/>
      <c r="E127" s="13"/>
      <c r="F127" s="13"/>
      <c r="G127" s="13">
        <v>0</v>
      </c>
      <c r="H127" s="13">
        <v>54</v>
      </c>
      <c r="I127" s="13">
        <v>789</v>
      </c>
      <c r="J127" s="13">
        <v>70</v>
      </c>
      <c r="K127" s="13">
        <v>33899</v>
      </c>
      <c r="L127" s="13">
        <v>15860</v>
      </c>
      <c r="M127" s="13">
        <v>14120</v>
      </c>
      <c r="N127" s="13">
        <v>57</v>
      </c>
    </row>
    <row r="128" spans="1:15">
      <c r="A128" s="10" t="s">
        <v>316</v>
      </c>
      <c r="B128" s="13">
        <v>2</v>
      </c>
      <c r="C128" s="6"/>
      <c r="D128" s="5"/>
      <c r="E128" s="13">
        <v>0</v>
      </c>
      <c r="F128" s="13"/>
      <c r="G128" s="13">
        <v>0</v>
      </c>
      <c r="H128" s="13">
        <v>15</v>
      </c>
      <c r="I128" s="13">
        <v>647</v>
      </c>
      <c r="J128" s="13">
        <v>35</v>
      </c>
      <c r="K128" s="13">
        <v>522</v>
      </c>
      <c r="L128" s="13">
        <v>2720</v>
      </c>
      <c r="M128" s="13">
        <v>404</v>
      </c>
      <c r="N128" s="13">
        <v>0</v>
      </c>
    </row>
    <row r="129" spans="1:15">
      <c r="A129" s="10" t="s">
        <v>319</v>
      </c>
      <c r="B129" s="13">
        <v>3</v>
      </c>
      <c r="C129" s="6"/>
      <c r="D129" s="5"/>
      <c r="E129" s="13"/>
      <c r="F129" s="13"/>
      <c r="G129" s="13">
        <v>0</v>
      </c>
      <c r="H129" s="13">
        <v>1</v>
      </c>
      <c r="I129" s="13">
        <v>461</v>
      </c>
      <c r="J129" s="13">
        <v>20</v>
      </c>
      <c r="K129" s="13">
        <v>116</v>
      </c>
      <c r="L129" s="13">
        <v>210</v>
      </c>
      <c r="M129" s="13">
        <v>161</v>
      </c>
      <c r="N129" s="13">
        <v>0</v>
      </c>
    </row>
    <row r="130" spans="1:15">
      <c r="A130" s="10" t="s">
        <v>322</v>
      </c>
      <c r="B130" s="13">
        <v>16</v>
      </c>
      <c r="C130" s="6"/>
      <c r="D130" s="5">
        <v>5</v>
      </c>
      <c r="E130" s="13">
        <v>7</v>
      </c>
      <c r="F130" s="13"/>
      <c r="G130" s="13">
        <v>35</v>
      </c>
      <c r="H130" s="13">
        <v>3</v>
      </c>
      <c r="I130" s="13">
        <v>524</v>
      </c>
      <c r="J130" s="13">
        <v>23</v>
      </c>
      <c r="K130" s="13">
        <v>33</v>
      </c>
      <c r="L130" s="13">
        <v>29</v>
      </c>
      <c r="M130" s="13">
        <v>298</v>
      </c>
      <c r="N130" s="13">
        <v>0</v>
      </c>
      <c r="O130" t="s">
        <v>493</v>
      </c>
    </row>
    <row r="131" spans="1:15">
      <c r="A131" s="10" t="s">
        <v>324</v>
      </c>
      <c r="B131" s="13"/>
      <c r="C131" s="6"/>
      <c r="D131" s="5"/>
      <c r="E131" s="13">
        <v>0</v>
      </c>
      <c r="F131" s="13"/>
      <c r="G131" s="13">
        <v>0</v>
      </c>
      <c r="H131" s="13">
        <v>8</v>
      </c>
      <c r="I131" s="13">
        <v>206</v>
      </c>
      <c r="J131" s="13">
        <v>0</v>
      </c>
      <c r="K131" s="13">
        <v>157</v>
      </c>
      <c r="L131" s="13">
        <v>1</v>
      </c>
      <c r="M131" s="13">
        <v>5</v>
      </c>
      <c r="N131" s="13"/>
    </row>
    <row r="132" spans="1:15">
      <c r="A132" s="10" t="s">
        <v>325</v>
      </c>
      <c r="B132" s="13">
        <v>21</v>
      </c>
      <c r="C132" s="6"/>
      <c r="D132" s="5"/>
      <c r="E132" s="13"/>
      <c r="F132" s="13"/>
      <c r="G132" s="13">
        <v>0</v>
      </c>
      <c r="H132" s="13">
        <v>63</v>
      </c>
      <c r="I132" s="13">
        <v>901</v>
      </c>
      <c r="J132" s="13">
        <v>76</v>
      </c>
      <c r="K132" s="13">
        <v>49066</v>
      </c>
      <c r="L132" s="13">
        <v>27767</v>
      </c>
      <c r="M132" s="13">
        <v>14886</v>
      </c>
      <c r="N132" s="13">
        <v>78</v>
      </c>
    </row>
    <row r="133" spans="1:15">
      <c r="A133" s="10" t="s">
        <v>328</v>
      </c>
      <c r="B133" s="13">
        <v>20</v>
      </c>
      <c r="C133" s="6"/>
      <c r="D133" s="5"/>
      <c r="E133" s="13"/>
      <c r="F133" s="13"/>
      <c r="G133" s="13">
        <v>0</v>
      </c>
      <c r="H133" s="13">
        <v>39</v>
      </c>
      <c r="I133" s="13">
        <v>697</v>
      </c>
      <c r="J133" s="13">
        <v>61</v>
      </c>
      <c r="K133" s="13">
        <v>10805</v>
      </c>
      <c r="L133" s="13">
        <v>3167</v>
      </c>
      <c r="M133" s="13">
        <v>14895</v>
      </c>
      <c r="N133" s="13">
        <v>71</v>
      </c>
    </row>
    <row r="134" spans="1:15">
      <c r="A134" s="10" t="s">
        <v>331</v>
      </c>
      <c r="B134" s="13">
        <v>5</v>
      </c>
      <c r="C134" s="6"/>
      <c r="D134" s="5"/>
      <c r="E134" s="13"/>
      <c r="F134" s="13"/>
      <c r="G134" s="13">
        <v>0</v>
      </c>
      <c r="H134" s="13">
        <v>46</v>
      </c>
      <c r="I134" s="13">
        <v>734</v>
      </c>
      <c r="J134" s="13">
        <v>49</v>
      </c>
      <c r="K134" s="13">
        <v>2038</v>
      </c>
      <c r="L134" s="13">
        <v>314</v>
      </c>
      <c r="M134" s="13">
        <v>5396</v>
      </c>
      <c r="N134" s="13">
        <v>51</v>
      </c>
    </row>
    <row r="135" spans="1:15">
      <c r="A135" s="10" t="s">
        <v>333</v>
      </c>
      <c r="B135" s="13"/>
      <c r="C135" s="6"/>
      <c r="D135" s="5"/>
      <c r="E135" s="13"/>
      <c r="F135" s="13"/>
      <c r="G135" s="13">
        <v>0</v>
      </c>
      <c r="H135" s="13">
        <v>1</v>
      </c>
      <c r="I135" s="13">
        <v>229</v>
      </c>
      <c r="J135" s="13">
        <v>0</v>
      </c>
      <c r="K135" s="13">
        <v>52</v>
      </c>
      <c r="L135" s="13">
        <v>137</v>
      </c>
      <c r="M135" s="13">
        <v>54</v>
      </c>
      <c r="N135" s="13"/>
    </row>
    <row r="136" spans="1:15">
      <c r="A136" s="10" t="s">
        <v>334</v>
      </c>
      <c r="B136" s="13">
        <v>0</v>
      </c>
      <c r="C136" s="6"/>
      <c r="D136" s="5"/>
      <c r="E136" s="13"/>
      <c r="F136" s="13"/>
      <c r="G136" s="13">
        <v>0</v>
      </c>
      <c r="H136" s="13">
        <v>86</v>
      </c>
      <c r="I136" s="13">
        <v>988</v>
      </c>
      <c r="J136" s="13">
        <v>88</v>
      </c>
      <c r="K136" s="13">
        <v>590319</v>
      </c>
      <c r="L136" s="13">
        <v>1137</v>
      </c>
      <c r="M136" s="13">
        <v>27147</v>
      </c>
      <c r="N136" s="13">
        <v>85</v>
      </c>
    </row>
    <row r="137" spans="1:15">
      <c r="A137" s="10" t="s">
        <v>335</v>
      </c>
      <c r="B137" s="13">
        <v>3</v>
      </c>
      <c r="C137" s="6"/>
      <c r="D137" s="5"/>
      <c r="E137" s="13"/>
      <c r="F137" s="13"/>
      <c r="G137" s="13">
        <v>0</v>
      </c>
      <c r="H137" s="13">
        <v>1</v>
      </c>
      <c r="I137" s="13">
        <v>445</v>
      </c>
      <c r="J137" s="13">
        <v>0</v>
      </c>
      <c r="K137" s="13">
        <v>219</v>
      </c>
      <c r="L137" s="13">
        <v>301</v>
      </c>
      <c r="M137" s="13">
        <v>589</v>
      </c>
      <c r="N137" s="13">
        <v>0</v>
      </c>
    </row>
    <row r="138" spans="1:15">
      <c r="A138" s="10" t="s">
        <v>337</v>
      </c>
      <c r="B138" s="13"/>
      <c r="C138" s="6"/>
      <c r="D138" s="5"/>
      <c r="E138" s="13"/>
      <c r="F138" s="13"/>
      <c r="G138" s="13">
        <v>0</v>
      </c>
      <c r="H138" s="13">
        <v>3</v>
      </c>
      <c r="I138" s="13">
        <v>574</v>
      </c>
      <c r="J138" s="13">
        <v>28</v>
      </c>
      <c r="K138" s="13">
        <v>403</v>
      </c>
      <c r="L138" s="13">
        <v>360</v>
      </c>
      <c r="M138" s="13">
        <v>581</v>
      </c>
      <c r="N138" s="13">
        <v>0</v>
      </c>
    </row>
    <row r="139" spans="1:15">
      <c r="A139" s="10" t="s">
        <v>339</v>
      </c>
      <c r="B139" s="13">
        <v>7931</v>
      </c>
      <c r="C139" s="6">
        <v>17</v>
      </c>
      <c r="D139" s="5">
        <v>5</v>
      </c>
      <c r="E139" s="13">
        <v>809</v>
      </c>
      <c r="F139" s="13">
        <v>258</v>
      </c>
      <c r="G139" s="13">
        <v>4045</v>
      </c>
      <c r="H139" s="13">
        <v>72</v>
      </c>
      <c r="I139" s="13">
        <v>967</v>
      </c>
      <c r="J139" s="13">
        <v>85</v>
      </c>
      <c r="K139" s="13">
        <v>208968</v>
      </c>
      <c r="L139" s="13">
        <v>173</v>
      </c>
      <c r="M139" s="13">
        <v>30783</v>
      </c>
      <c r="N139" s="13">
        <v>82</v>
      </c>
    </row>
    <row r="140" spans="1:15">
      <c r="A140" s="10" t="s">
        <v>341</v>
      </c>
      <c r="B140" s="13"/>
      <c r="C140" s="6"/>
      <c r="D140" s="5">
        <v>5</v>
      </c>
      <c r="E140" s="13">
        <v>194</v>
      </c>
      <c r="F140" s="13"/>
      <c r="G140" s="13">
        <v>970</v>
      </c>
      <c r="H140" s="13">
        <v>25</v>
      </c>
      <c r="I140" s="13">
        <v>683</v>
      </c>
      <c r="J140" s="13">
        <v>17</v>
      </c>
      <c r="K140" s="13">
        <v>1028</v>
      </c>
      <c r="L140" s="13">
        <v>643</v>
      </c>
      <c r="M140" s="13">
        <v>1196</v>
      </c>
      <c r="N140" s="13">
        <v>0</v>
      </c>
    </row>
    <row r="141" spans="1:15">
      <c r="A141" s="10" t="s">
        <v>343</v>
      </c>
      <c r="B141" s="13">
        <v>1000</v>
      </c>
      <c r="C141" s="6"/>
      <c r="D141" s="5"/>
      <c r="E141" s="13">
        <v>0</v>
      </c>
      <c r="F141" s="13"/>
      <c r="G141" s="13">
        <v>0</v>
      </c>
      <c r="H141" s="13">
        <v>43</v>
      </c>
      <c r="I141" s="13">
        <v>799</v>
      </c>
      <c r="J141" s="13">
        <v>65</v>
      </c>
      <c r="K141" s="13">
        <v>5622</v>
      </c>
      <c r="L141" s="13">
        <v>193</v>
      </c>
      <c r="M141" s="13">
        <v>40819</v>
      </c>
      <c r="N141" s="13">
        <v>54</v>
      </c>
    </row>
    <row r="142" spans="1:15">
      <c r="A142" s="10" t="s">
        <v>345</v>
      </c>
      <c r="B142" s="13"/>
      <c r="C142" s="6"/>
      <c r="D142" s="5"/>
      <c r="E142" s="13"/>
      <c r="F142" s="13"/>
      <c r="G142" s="13">
        <v>0</v>
      </c>
      <c r="H142" s="13">
        <v>43</v>
      </c>
      <c r="I142" s="13">
        <v>758</v>
      </c>
      <c r="J142" s="13">
        <v>58</v>
      </c>
      <c r="K142" s="13">
        <v>23203</v>
      </c>
      <c r="L142" s="13">
        <v>17876</v>
      </c>
      <c r="M142" s="13">
        <v>5130</v>
      </c>
      <c r="N142" s="13">
        <v>65</v>
      </c>
    </row>
    <row r="143" spans="1:15">
      <c r="A143" s="10" t="s">
        <v>348</v>
      </c>
      <c r="B143" s="13">
        <v>265</v>
      </c>
      <c r="C143" s="6"/>
      <c r="D143" s="5"/>
      <c r="E143" s="13"/>
      <c r="F143" s="13"/>
      <c r="G143" s="13">
        <v>0</v>
      </c>
      <c r="H143" s="13">
        <v>18</v>
      </c>
      <c r="I143" s="13">
        <v>731</v>
      </c>
      <c r="J143" s="13">
        <v>48</v>
      </c>
      <c r="K143" s="13">
        <v>1101</v>
      </c>
      <c r="L143" s="13">
        <v>571</v>
      </c>
      <c r="M143" s="13">
        <v>4820</v>
      </c>
      <c r="N143" s="13">
        <v>0</v>
      </c>
    </row>
    <row r="144" spans="1:15">
      <c r="A144" s="10" t="s">
        <v>351</v>
      </c>
      <c r="B144" s="13">
        <v>154</v>
      </c>
      <c r="C144" s="6"/>
      <c r="D144" s="5">
        <v>4.75</v>
      </c>
      <c r="E144" s="13">
        <v>34</v>
      </c>
      <c r="F144" s="13"/>
      <c r="G144" s="13">
        <v>153.5</v>
      </c>
      <c r="H144" s="13">
        <v>70</v>
      </c>
      <c r="I144" s="13">
        <v>922</v>
      </c>
      <c r="J144" s="13">
        <v>83</v>
      </c>
      <c r="K144" s="13">
        <v>240416</v>
      </c>
      <c r="L144" s="13">
        <v>3382</v>
      </c>
      <c r="M144" s="13">
        <v>20121</v>
      </c>
      <c r="N144" s="13">
        <v>82</v>
      </c>
    </row>
    <row r="145" spans="1:15">
      <c r="A145" s="10" t="s">
        <v>353</v>
      </c>
      <c r="B145" s="13">
        <v>3</v>
      </c>
      <c r="C145" s="6"/>
      <c r="D145" s="5">
        <v>5</v>
      </c>
      <c r="E145" s="13">
        <v>45</v>
      </c>
      <c r="F145" s="13"/>
      <c r="G145" s="13">
        <v>225</v>
      </c>
      <c r="H145" s="13">
        <v>41</v>
      </c>
      <c r="I145" s="13">
        <v>742</v>
      </c>
      <c r="J145" s="13">
        <v>49</v>
      </c>
      <c r="K145" s="13">
        <v>3836</v>
      </c>
      <c r="L145" s="13">
        <v>61</v>
      </c>
      <c r="M145" s="13">
        <v>4561</v>
      </c>
      <c r="N145" s="13">
        <v>68</v>
      </c>
    </row>
    <row r="146" spans="1:15">
      <c r="A146" s="10" t="s">
        <v>355</v>
      </c>
      <c r="B146" s="13">
        <v>1058</v>
      </c>
      <c r="C146" s="6"/>
      <c r="D146" s="5"/>
      <c r="E146" s="13">
        <v>0</v>
      </c>
      <c r="F146" s="13"/>
      <c r="G146" s="13">
        <v>0</v>
      </c>
      <c r="H146" s="13">
        <v>49</v>
      </c>
      <c r="I146" s="13">
        <v>808</v>
      </c>
      <c r="J146" s="13">
        <v>60</v>
      </c>
      <c r="K146" s="13">
        <v>5582</v>
      </c>
      <c r="L146" s="13">
        <v>1284</v>
      </c>
      <c r="M146" s="13">
        <v>18772</v>
      </c>
      <c r="N146" s="13">
        <v>63</v>
      </c>
    </row>
    <row r="147" spans="1:15">
      <c r="A147" s="10" t="s">
        <v>358</v>
      </c>
      <c r="B147" s="13">
        <v>42</v>
      </c>
      <c r="C147" s="6"/>
      <c r="D147" s="5"/>
      <c r="E147" s="13"/>
      <c r="F147" s="13"/>
      <c r="G147" s="13">
        <v>0</v>
      </c>
      <c r="H147" s="13">
        <v>40</v>
      </c>
      <c r="I147" s="13">
        <v>763</v>
      </c>
      <c r="J147" s="13">
        <v>54</v>
      </c>
      <c r="K147" s="13">
        <v>6385</v>
      </c>
      <c r="L147" s="13">
        <v>3010</v>
      </c>
      <c r="M147" s="13">
        <v>19716</v>
      </c>
      <c r="N147" s="13">
        <v>60</v>
      </c>
    </row>
    <row r="148" spans="1:15">
      <c r="A148" s="10" t="s">
        <v>361</v>
      </c>
      <c r="B148" s="13">
        <v>1</v>
      </c>
      <c r="C148" s="6"/>
      <c r="D148" s="5">
        <v>5</v>
      </c>
      <c r="E148" s="13">
        <v>65</v>
      </c>
      <c r="F148" s="13"/>
      <c r="G148" s="13">
        <v>325</v>
      </c>
      <c r="H148" s="13">
        <v>62</v>
      </c>
      <c r="I148" s="13">
        <v>777</v>
      </c>
      <c r="J148" s="13">
        <v>53</v>
      </c>
      <c r="K148" s="13">
        <v>89095</v>
      </c>
      <c r="L148" s="13">
        <v>101</v>
      </c>
      <c r="M148" s="13">
        <v>8372</v>
      </c>
      <c r="N148" s="13">
        <v>51</v>
      </c>
    </row>
    <row r="149" spans="1:15">
      <c r="A149" s="10" t="s">
        <v>363</v>
      </c>
      <c r="B149" s="13">
        <v>0</v>
      </c>
      <c r="C149" s="6"/>
      <c r="D149" s="5"/>
      <c r="E149" s="13"/>
      <c r="F149" s="13"/>
      <c r="G149" s="13">
        <v>0</v>
      </c>
      <c r="H149" s="13">
        <v>69</v>
      </c>
      <c r="I149" s="13">
        <v>884</v>
      </c>
      <c r="J149" s="13">
        <v>72</v>
      </c>
      <c r="K149" s="13">
        <v>47724</v>
      </c>
      <c r="L149" s="13">
        <v>29</v>
      </c>
      <c r="M149" s="13">
        <v>2779</v>
      </c>
      <c r="N149" s="13">
        <v>80</v>
      </c>
    </row>
    <row r="150" spans="1:15">
      <c r="A150" s="10" t="s">
        <v>364</v>
      </c>
      <c r="B150" s="13">
        <v>480</v>
      </c>
      <c r="C150" s="6"/>
      <c r="D150" s="5">
        <v>5</v>
      </c>
      <c r="E150" s="13">
        <v>5</v>
      </c>
      <c r="F150" s="13"/>
      <c r="G150" s="13">
        <v>25</v>
      </c>
      <c r="H150" s="13">
        <v>66</v>
      </c>
      <c r="I150" s="13">
        <v>954</v>
      </c>
      <c r="J150" s="13">
        <v>82</v>
      </c>
      <c r="K150" s="13">
        <v>76755</v>
      </c>
      <c r="L150" s="13">
        <v>36089</v>
      </c>
      <c r="M150" s="13">
        <v>68513</v>
      </c>
      <c r="N150" s="13">
        <v>73</v>
      </c>
    </row>
    <row r="151" spans="1:15">
      <c r="A151" s="10" t="s">
        <v>367</v>
      </c>
      <c r="B151" s="13">
        <v>0</v>
      </c>
      <c r="C151" s="6"/>
      <c r="D151" s="5"/>
      <c r="E151" s="13"/>
      <c r="F151" s="13"/>
      <c r="G151" s="13">
        <v>0</v>
      </c>
      <c r="H151" s="13">
        <v>38</v>
      </c>
      <c r="I151" s="13">
        <v>643</v>
      </c>
      <c r="J151" s="13">
        <v>31</v>
      </c>
      <c r="K151" s="13">
        <v>766</v>
      </c>
      <c r="L151" s="13">
        <v>917</v>
      </c>
      <c r="M151" s="13">
        <v>4999</v>
      </c>
      <c r="N151" s="13">
        <v>55</v>
      </c>
    </row>
    <row r="152" spans="1:15">
      <c r="A152" s="10" t="s">
        <v>369</v>
      </c>
      <c r="B152" s="13">
        <v>5</v>
      </c>
      <c r="C152" s="6"/>
      <c r="D152" s="5"/>
      <c r="E152" s="13"/>
      <c r="F152" s="13"/>
      <c r="G152" s="13">
        <v>0</v>
      </c>
      <c r="H152" s="13">
        <v>19</v>
      </c>
      <c r="I152" s="13">
        <v>689</v>
      </c>
      <c r="J152" s="13">
        <v>50</v>
      </c>
      <c r="K152" s="13">
        <v>2435</v>
      </c>
      <c r="L152" s="13">
        <v>7</v>
      </c>
      <c r="M152" s="13">
        <v>3340</v>
      </c>
      <c r="N152" s="13">
        <v>57</v>
      </c>
    </row>
    <row r="153" spans="1:15">
      <c r="A153" s="10" t="s">
        <v>372</v>
      </c>
      <c r="B153" s="13">
        <v>20</v>
      </c>
      <c r="C153" s="6"/>
      <c r="D153" s="5"/>
      <c r="E153" s="13"/>
      <c r="F153" s="13"/>
      <c r="G153" s="13">
        <v>0</v>
      </c>
      <c r="H153" s="13">
        <v>51</v>
      </c>
      <c r="I153" s="13">
        <v>859</v>
      </c>
      <c r="J153" s="13">
        <v>57</v>
      </c>
      <c r="K153" s="13">
        <v>2835</v>
      </c>
      <c r="L153" s="13">
        <v>445</v>
      </c>
      <c r="M153" s="13">
        <v>52343</v>
      </c>
      <c r="N153" s="13">
        <v>63</v>
      </c>
      <c r="O153" t="s">
        <v>493</v>
      </c>
    </row>
    <row r="154" spans="1:15">
      <c r="A154" s="10" t="s">
        <v>375</v>
      </c>
      <c r="B154" s="13">
        <v>103</v>
      </c>
      <c r="C154" s="6"/>
      <c r="D154" s="5"/>
      <c r="E154" s="13"/>
      <c r="F154" s="13"/>
      <c r="G154" s="13">
        <v>0</v>
      </c>
      <c r="H154" s="13">
        <v>57</v>
      </c>
      <c r="I154" s="13">
        <v>963</v>
      </c>
      <c r="J154" s="13">
        <v>69</v>
      </c>
      <c r="K154" s="13">
        <v>20667</v>
      </c>
      <c r="L154" s="13">
        <v>4120</v>
      </c>
      <c r="M154" s="13">
        <v>13626</v>
      </c>
      <c r="N154" s="13">
        <v>82</v>
      </c>
    </row>
    <row r="155" spans="1:15">
      <c r="A155" s="10" t="s">
        <v>378</v>
      </c>
      <c r="B155" s="13"/>
      <c r="C155" s="6"/>
      <c r="D155" s="5"/>
      <c r="E155" s="13"/>
      <c r="F155" s="13"/>
      <c r="G155" s="13">
        <v>0</v>
      </c>
      <c r="H155" s="13"/>
      <c r="I155" s="13"/>
      <c r="J155" s="13"/>
      <c r="K155" s="13"/>
      <c r="L155" s="13"/>
      <c r="M155" s="13"/>
      <c r="N155" s="13"/>
    </row>
    <row r="156" spans="1:15">
      <c r="A156" s="10" t="s">
        <v>379</v>
      </c>
      <c r="B156" s="13">
        <v>7458</v>
      </c>
      <c r="C156" s="6">
        <v>11</v>
      </c>
      <c r="D156" s="5">
        <v>5</v>
      </c>
      <c r="E156" s="13">
        <v>1165</v>
      </c>
      <c r="F156" s="13">
        <v>194</v>
      </c>
      <c r="G156" s="13">
        <v>5825</v>
      </c>
      <c r="H156" s="13">
        <v>59</v>
      </c>
      <c r="I156" s="13">
        <v>892</v>
      </c>
      <c r="J156" s="13">
        <v>77</v>
      </c>
      <c r="K156" s="13">
        <v>72975</v>
      </c>
      <c r="L156" s="13">
        <v>18679</v>
      </c>
      <c r="M156" s="13">
        <v>16443</v>
      </c>
      <c r="N156" s="13">
        <v>80</v>
      </c>
    </row>
    <row r="157" spans="1:15">
      <c r="A157" s="10" t="s">
        <v>382</v>
      </c>
      <c r="B157" s="13">
        <v>1000</v>
      </c>
      <c r="C157" s="6"/>
      <c r="D157" s="5"/>
      <c r="E157" s="13"/>
      <c r="F157" s="13"/>
      <c r="G157" s="13">
        <v>0</v>
      </c>
      <c r="H157" s="13">
        <v>72</v>
      </c>
      <c r="I157" s="13">
        <v>934</v>
      </c>
      <c r="J157" s="13">
        <v>78</v>
      </c>
      <c r="K157" s="13">
        <v>52582</v>
      </c>
      <c r="L157" s="13">
        <v>5812</v>
      </c>
      <c r="M157" s="13">
        <v>76888</v>
      </c>
      <c r="N157" s="13">
        <v>80</v>
      </c>
    </row>
    <row r="158" spans="1:15">
      <c r="A158" s="10" t="s">
        <v>384</v>
      </c>
      <c r="B158" s="13"/>
      <c r="C158" s="6"/>
      <c r="D158" s="5"/>
      <c r="E158" s="13"/>
      <c r="F158" s="13"/>
      <c r="G158" s="13">
        <v>0</v>
      </c>
      <c r="H158" s="13">
        <v>44</v>
      </c>
      <c r="I158" s="13">
        <v>748</v>
      </c>
      <c r="J158" s="13">
        <v>50</v>
      </c>
      <c r="K158" s="13">
        <v>2492</v>
      </c>
      <c r="L158" s="13">
        <v>1832</v>
      </c>
      <c r="M158" s="13">
        <v>8262</v>
      </c>
      <c r="N158" s="13">
        <v>64</v>
      </c>
    </row>
    <row r="159" spans="1:15">
      <c r="A159" s="10" t="s">
        <v>386</v>
      </c>
      <c r="B159" s="13">
        <v>1</v>
      </c>
      <c r="C159" s="6"/>
      <c r="D159" s="5"/>
      <c r="E159" s="13"/>
      <c r="F159" s="13"/>
      <c r="G159" s="13">
        <v>0</v>
      </c>
      <c r="H159" s="13">
        <v>23</v>
      </c>
      <c r="I159" s="13">
        <v>663</v>
      </c>
      <c r="J159" s="13">
        <v>41</v>
      </c>
      <c r="K159" s="13">
        <v>858</v>
      </c>
      <c r="L159" s="13">
        <v>1454</v>
      </c>
      <c r="M159" s="13">
        <v>3040</v>
      </c>
      <c r="N159" s="13">
        <v>51</v>
      </c>
    </row>
    <row r="160" spans="1:15">
      <c r="A160" s="10" t="s">
        <v>388</v>
      </c>
      <c r="B160" s="13">
        <v>965</v>
      </c>
      <c r="C160" s="6"/>
      <c r="D160" s="5"/>
      <c r="E160" s="13"/>
      <c r="F160" s="13"/>
      <c r="G160" s="13">
        <v>0</v>
      </c>
      <c r="H160" s="13">
        <v>43</v>
      </c>
      <c r="I160" s="13">
        <v>738</v>
      </c>
      <c r="J160" s="13">
        <v>46</v>
      </c>
      <c r="K160" s="13">
        <v>3920</v>
      </c>
      <c r="L160" s="13">
        <v>244</v>
      </c>
      <c r="M160" s="13">
        <v>4076</v>
      </c>
      <c r="N160" s="13">
        <v>60</v>
      </c>
    </row>
    <row r="161" spans="1:15">
      <c r="A161" s="10" t="s">
        <v>390</v>
      </c>
      <c r="B161" s="13">
        <v>125</v>
      </c>
      <c r="C161" s="6"/>
      <c r="D161" s="5">
        <v>5</v>
      </c>
      <c r="E161" s="13">
        <v>1</v>
      </c>
      <c r="F161" s="13"/>
      <c r="G161" s="13">
        <v>5</v>
      </c>
      <c r="H161" s="13">
        <v>50</v>
      </c>
      <c r="I161" s="13">
        <v>788</v>
      </c>
      <c r="J161" s="13">
        <v>71</v>
      </c>
      <c r="K161" s="13">
        <v>39854</v>
      </c>
      <c r="L161" s="13">
        <v>13646</v>
      </c>
      <c r="M161" s="13">
        <v>15966</v>
      </c>
      <c r="N161" s="13">
        <v>69</v>
      </c>
    </row>
    <row r="162" spans="1:15">
      <c r="A162" s="10" t="s">
        <v>393</v>
      </c>
      <c r="B162" s="13">
        <v>5</v>
      </c>
      <c r="C162" s="6"/>
      <c r="D162" s="5"/>
      <c r="E162" s="13"/>
      <c r="F162" s="13"/>
      <c r="G162" s="13">
        <v>0</v>
      </c>
      <c r="H162" s="13">
        <v>17</v>
      </c>
      <c r="I162" s="13">
        <v>565</v>
      </c>
      <c r="J162" s="13">
        <v>33</v>
      </c>
      <c r="K162" s="13">
        <v>819</v>
      </c>
      <c r="L162" s="13">
        <v>716</v>
      </c>
      <c r="M162" s="13">
        <v>2602</v>
      </c>
      <c r="N162" s="13">
        <v>48</v>
      </c>
    </row>
    <row r="163" spans="1:15">
      <c r="A163" s="10" t="s">
        <v>396</v>
      </c>
      <c r="B163" s="13">
        <v>474</v>
      </c>
      <c r="C163" s="6"/>
      <c r="D163" s="5">
        <v>5</v>
      </c>
      <c r="E163" s="13">
        <v>57</v>
      </c>
      <c r="F163" s="13"/>
      <c r="G163" s="13">
        <v>285</v>
      </c>
      <c r="H163" s="13">
        <v>38</v>
      </c>
      <c r="I163" s="13">
        <v>744</v>
      </c>
      <c r="J163" s="13">
        <v>55</v>
      </c>
      <c r="K163" s="13">
        <v>9364</v>
      </c>
      <c r="L163" s="13">
        <v>150</v>
      </c>
      <c r="M163" s="13">
        <v>11068</v>
      </c>
      <c r="N163" s="13">
        <v>63</v>
      </c>
    </row>
    <row r="164" spans="1:15">
      <c r="A164" s="10" t="s">
        <v>399</v>
      </c>
      <c r="B164" s="13">
        <v>48</v>
      </c>
      <c r="C164" s="6"/>
      <c r="D164" s="5">
        <v>5</v>
      </c>
      <c r="E164" s="13">
        <v>71</v>
      </c>
      <c r="F164" s="13"/>
      <c r="G164" s="13">
        <v>355</v>
      </c>
      <c r="H164" s="13">
        <v>38</v>
      </c>
      <c r="I164" s="13">
        <v>766</v>
      </c>
      <c r="J164" s="13">
        <v>48</v>
      </c>
      <c r="K164" s="13">
        <v>2022</v>
      </c>
      <c r="L164" s="13">
        <v>630</v>
      </c>
      <c r="M164" s="13">
        <v>11324</v>
      </c>
      <c r="N164" s="13">
        <v>55</v>
      </c>
    </row>
    <row r="165" spans="1:15">
      <c r="A165" s="10" t="s">
        <v>711</v>
      </c>
      <c r="B165" s="13">
        <v>6</v>
      </c>
      <c r="C165" s="6"/>
      <c r="D165" s="5">
        <v>5</v>
      </c>
      <c r="E165" s="13">
        <v>32</v>
      </c>
      <c r="F165" s="13"/>
      <c r="G165" s="13">
        <v>160</v>
      </c>
      <c r="H165" s="13">
        <v>24</v>
      </c>
      <c r="I165" s="13">
        <v>678</v>
      </c>
      <c r="J165" s="13">
        <v>33</v>
      </c>
      <c r="K165" s="13">
        <v>502</v>
      </c>
      <c r="L165" s="13">
        <v>384</v>
      </c>
      <c r="M165" s="13">
        <v>4599</v>
      </c>
      <c r="N165" s="13">
        <v>0</v>
      </c>
    </row>
    <row r="166" spans="1:15">
      <c r="A166" s="10" t="s">
        <v>404</v>
      </c>
      <c r="B166" s="13">
        <v>53</v>
      </c>
      <c r="C166" s="6"/>
      <c r="D166" s="5"/>
      <c r="E166" s="13"/>
      <c r="F166" s="13"/>
      <c r="G166" s="13">
        <v>0</v>
      </c>
      <c r="H166" s="13">
        <v>52</v>
      </c>
      <c r="I166" s="13">
        <v>884</v>
      </c>
      <c r="J166" s="13">
        <v>68</v>
      </c>
      <c r="K166" s="13">
        <v>8029</v>
      </c>
      <c r="L166" s="13">
        <v>4788</v>
      </c>
      <c r="M166" s="13">
        <v>33103</v>
      </c>
      <c r="N166" s="13">
        <v>69</v>
      </c>
    </row>
    <row r="167" spans="1:15">
      <c r="A167" s="10" t="s">
        <v>407</v>
      </c>
      <c r="B167" s="13">
        <v>158</v>
      </c>
      <c r="C167" s="6"/>
      <c r="D167" s="5">
        <v>5</v>
      </c>
      <c r="E167" s="13">
        <v>28</v>
      </c>
      <c r="F167" s="13"/>
      <c r="G167" s="13">
        <v>140</v>
      </c>
      <c r="H167" s="13">
        <v>53</v>
      </c>
      <c r="I167" s="13">
        <v>817</v>
      </c>
      <c r="J167" s="13">
        <v>66</v>
      </c>
      <c r="K167" s="13">
        <v>11270</v>
      </c>
      <c r="L167" s="13">
        <v>4465</v>
      </c>
      <c r="M167" s="13">
        <v>27900</v>
      </c>
      <c r="N167" s="13">
        <v>74</v>
      </c>
    </row>
    <row r="168" spans="1:15">
      <c r="A168" s="10" t="s">
        <v>410</v>
      </c>
      <c r="B168" s="13">
        <v>1</v>
      </c>
      <c r="C168" s="6"/>
      <c r="D168" s="5"/>
      <c r="E168" s="13"/>
      <c r="F168" s="13"/>
      <c r="G168" s="13">
        <v>0</v>
      </c>
      <c r="H168" s="13">
        <v>15</v>
      </c>
      <c r="I168" s="13">
        <v>427</v>
      </c>
      <c r="J168" s="13">
        <v>25</v>
      </c>
      <c r="K168" s="13">
        <v>425</v>
      </c>
      <c r="L168" s="13">
        <v>196</v>
      </c>
      <c r="M168" s="13">
        <v>330</v>
      </c>
      <c r="N168" s="13">
        <v>42</v>
      </c>
    </row>
    <row r="169" spans="1:15">
      <c r="A169" s="10" t="s">
        <v>413</v>
      </c>
      <c r="B169" s="13">
        <v>49</v>
      </c>
      <c r="C169" s="6">
        <v>36</v>
      </c>
      <c r="D169" s="5">
        <v>5</v>
      </c>
      <c r="E169" s="13">
        <v>84</v>
      </c>
      <c r="F169" s="13"/>
      <c r="G169" s="13">
        <v>420</v>
      </c>
      <c r="H169" s="13">
        <v>24</v>
      </c>
      <c r="I169" s="13">
        <v>739</v>
      </c>
      <c r="J169" s="13">
        <v>52</v>
      </c>
      <c r="K169" s="13">
        <v>2264</v>
      </c>
      <c r="L169" s="13">
        <v>1191</v>
      </c>
      <c r="M169" s="13">
        <v>2662</v>
      </c>
      <c r="N169" s="13">
        <v>0</v>
      </c>
    </row>
    <row r="170" spans="1:15">
      <c r="A170" s="10" t="s">
        <v>415</v>
      </c>
      <c r="B170" s="13">
        <v>43</v>
      </c>
      <c r="C170" s="6"/>
      <c r="D170" s="5"/>
      <c r="E170" s="13"/>
      <c r="F170" s="13"/>
      <c r="G170" s="13">
        <v>0</v>
      </c>
      <c r="H170" s="13">
        <v>18</v>
      </c>
      <c r="I170" s="13">
        <v>640</v>
      </c>
      <c r="J170" s="13">
        <v>29</v>
      </c>
      <c r="K170" s="13">
        <v>335</v>
      </c>
      <c r="L170" s="13">
        <v>106</v>
      </c>
      <c r="M170" s="13">
        <v>1154</v>
      </c>
      <c r="N170" s="13">
        <v>41</v>
      </c>
    </row>
    <row r="171" spans="1:15">
      <c r="A171" s="10" t="s">
        <v>417</v>
      </c>
      <c r="B171" s="13">
        <v>243</v>
      </c>
      <c r="C171" s="6"/>
      <c r="D171" s="5"/>
      <c r="E171" s="13"/>
      <c r="F171" s="13"/>
      <c r="G171" s="13">
        <v>0</v>
      </c>
      <c r="H171" s="13">
        <v>37</v>
      </c>
      <c r="I171" s="13">
        <v>722</v>
      </c>
      <c r="J171" s="13">
        <v>48</v>
      </c>
      <c r="K171" s="13">
        <v>2576</v>
      </c>
      <c r="L171" s="13">
        <v>1447</v>
      </c>
      <c r="M171" s="13">
        <v>2556</v>
      </c>
      <c r="N171" s="13">
        <v>61</v>
      </c>
    </row>
    <row r="172" spans="1:15">
      <c r="A172" s="10" t="s">
        <v>420</v>
      </c>
      <c r="B172" s="13">
        <v>1</v>
      </c>
      <c r="C172" s="6"/>
      <c r="D172" s="5"/>
      <c r="E172" s="13"/>
      <c r="F172" s="13"/>
      <c r="G172" s="13">
        <v>0</v>
      </c>
      <c r="H172" s="13">
        <v>33</v>
      </c>
      <c r="I172" s="13">
        <v>706</v>
      </c>
      <c r="J172" s="13">
        <v>50</v>
      </c>
      <c r="K172" s="13">
        <v>4469</v>
      </c>
      <c r="L172" s="13">
        <v>3511</v>
      </c>
      <c r="M172" s="13">
        <v>1227</v>
      </c>
      <c r="N172" s="13">
        <v>0</v>
      </c>
    </row>
    <row r="173" spans="1:15">
      <c r="A173" s="10" t="s">
        <v>422</v>
      </c>
      <c r="B173" s="13">
        <v>122</v>
      </c>
      <c r="C173" s="6"/>
      <c r="D173" s="5"/>
      <c r="E173" s="13"/>
      <c r="F173" s="13"/>
      <c r="G173" s="13">
        <v>0</v>
      </c>
      <c r="H173" s="13">
        <v>67</v>
      </c>
      <c r="I173" s="13">
        <v>910</v>
      </c>
      <c r="J173" s="13">
        <v>68</v>
      </c>
      <c r="K173" s="13">
        <v>26671</v>
      </c>
      <c r="L173" s="13">
        <v>1359</v>
      </c>
      <c r="M173" s="13">
        <v>14548</v>
      </c>
      <c r="N173" s="13">
        <v>79</v>
      </c>
      <c r="O173" t="s">
        <v>493</v>
      </c>
    </row>
    <row r="174" spans="1:15">
      <c r="A174" s="10" t="s">
        <v>424</v>
      </c>
      <c r="B174" s="13">
        <v>16618</v>
      </c>
      <c r="C174" s="6"/>
      <c r="D174" s="5"/>
      <c r="E174" s="13">
        <v>0</v>
      </c>
      <c r="F174" s="13"/>
      <c r="G174" s="13">
        <v>0</v>
      </c>
      <c r="H174" s="13">
        <v>74</v>
      </c>
      <c r="I174" s="13">
        <v>970</v>
      </c>
      <c r="J174" s="13">
        <v>0</v>
      </c>
      <c r="K174" s="13">
        <v>374393</v>
      </c>
      <c r="L174" s="13">
        <v>42158</v>
      </c>
      <c r="M174" s="13">
        <v>65475</v>
      </c>
      <c r="N174" s="13">
        <v>88</v>
      </c>
    </row>
    <row r="175" spans="1:15">
      <c r="A175" s="10" t="s">
        <v>427</v>
      </c>
      <c r="B175" s="13">
        <v>5</v>
      </c>
      <c r="C175" s="6"/>
      <c r="D175" s="5"/>
      <c r="E175" s="13"/>
      <c r="F175" s="13"/>
      <c r="G175" s="13">
        <v>0</v>
      </c>
      <c r="H175" s="13">
        <v>31</v>
      </c>
      <c r="I175" s="13">
        <v>673</v>
      </c>
      <c r="J175" s="13">
        <v>37</v>
      </c>
      <c r="K175" s="13">
        <v>652</v>
      </c>
      <c r="L175" s="13">
        <v>554</v>
      </c>
      <c r="M175" s="13">
        <v>2371</v>
      </c>
      <c r="N175" s="13"/>
    </row>
    <row r="176" spans="1:15">
      <c r="A176" s="10" t="s">
        <v>430</v>
      </c>
      <c r="B176" s="13">
        <v>111</v>
      </c>
      <c r="C176" s="6"/>
      <c r="D176" s="5"/>
      <c r="E176" s="13"/>
      <c r="F176" s="13"/>
      <c r="G176" s="13">
        <v>0</v>
      </c>
      <c r="H176" s="13">
        <v>48</v>
      </c>
      <c r="I176" s="13">
        <v>919</v>
      </c>
      <c r="J176" s="13">
        <v>70</v>
      </c>
      <c r="K176" s="13">
        <v>7951</v>
      </c>
      <c r="L176" s="13">
        <v>1627</v>
      </c>
      <c r="M176" s="13">
        <v>30441</v>
      </c>
      <c r="N176" s="13">
        <v>0</v>
      </c>
    </row>
    <row r="177" spans="1:15">
      <c r="A177" s="10" t="s">
        <v>432</v>
      </c>
      <c r="B177" s="13">
        <v>5</v>
      </c>
      <c r="C177" s="6"/>
      <c r="D177" s="5"/>
      <c r="E177" s="13"/>
      <c r="F177" s="13"/>
      <c r="G177" s="13">
        <v>0</v>
      </c>
      <c r="H177" s="13">
        <v>38</v>
      </c>
      <c r="I177" s="13">
        <v>765</v>
      </c>
      <c r="J177" s="13">
        <v>58</v>
      </c>
      <c r="K177" s="13">
        <v>12685</v>
      </c>
      <c r="L177" s="13">
        <v>13786</v>
      </c>
      <c r="M177" s="13">
        <v>8775</v>
      </c>
      <c r="N177" s="13">
        <v>0</v>
      </c>
    </row>
    <row r="178" spans="1:15">
      <c r="A178" s="10" t="s">
        <v>435</v>
      </c>
      <c r="B178" s="13"/>
      <c r="C178" s="6"/>
      <c r="D178" s="5">
        <v>4.5</v>
      </c>
      <c r="E178" s="13">
        <v>5</v>
      </c>
      <c r="F178" s="13"/>
      <c r="G178" s="13">
        <v>22.5</v>
      </c>
      <c r="H178" s="13">
        <v>43</v>
      </c>
      <c r="I178" s="13">
        <v>707</v>
      </c>
      <c r="J178" s="13">
        <v>50</v>
      </c>
      <c r="K178" s="13">
        <v>2929</v>
      </c>
      <c r="L178" s="13">
        <v>923</v>
      </c>
      <c r="M178" s="13">
        <v>6577</v>
      </c>
      <c r="N178" s="13">
        <v>69</v>
      </c>
    </row>
    <row r="179" spans="1:15">
      <c r="A179" s="10" t="s">
        <v>437</v>
      </c>
      <c r="B179" s="13"/>
      <c r="C179" s="6"/>
      <c r="D179" s="5"/>
      <c r="E179" s="13"/>
      <c r="F179" s="13"/>
      <c r="G179" s="13">
        <v>0</v>
      </c>
      <c r="H179" s="13">
        <v>7</v>
      </c>
      <c r="I179" s="13">
        <v>655</v>
      </c>
      <c r="J179" s="13">
        <v>32</v>
      </c>
      <c r="K179" s="13">
        <v>638</v>
      </c>
      <c r="L179" s="13">
        <v>132</v>
      </c>
      <c r="M179" s="13">
        <v>790</v>
      </c>
      <c r="N179" s="13">
        <v>47</v>
      </c>
    </row>
    <row r="180" spans="1:15">
      <c r="A180" s="10" t="s">
        <v>438</v>
      </c>
      <c r="B180" s="13">
        <v>2</v>
      </c>
      <c r="C180" s="6"/>
      <c r="D180" s="5"/>
      <c r="E180" s="13"/>
      <c r="F180" s="13"/>
      <c r="G180" s="13">
        <v>0</v>
      </c>
      <c r="H180" s="13">
        <v>31</v>
      </c>
      <c r="I180" s="13">
        <v>610</v>
      </c>
      <c r="J180" s="13">
        <v>23</v>
      </c>
      <c r="K180" s="13">
        <v>843</v>
      </c>
      <c r="L180" s="13">
        <v>957</v>
      </c>
      <c r="M180" s="13">
        <v>693</v>
      </c>
      <c r="N180" s="13">
        <v>48</v>
      </c>
    </row>
    <row r="181" spans="1:15">
      <c r="A181" s="10" t="s">
        <v>440</v>
      </c>
      <c r="B181" s="13">
        <v>514</v>
      </c>
      <c r="C181" s="6">
        <v>144.5</v>
      </c>
      <c r="D181" s="5">
        <v>4.7307692307692308</v>
      </c>
      <c r="E181" s="13">
        <v>1333</v>
      </c>
      <c r="F181" s="13"/>
      <c r="G181" s="13">
        <v>6059.5</v>
      </c>
      <c r="H181" s="13">
        <v>62</v>
      </c>
      <c r="I181" s="13">
        <v>886</v>
      </c>
      <c r="J181" s="13">
        <v>72</v>
      </c>
      <c r="K181" s="13">
        <v>19797</v>
      </c>
      <c r="L181" s="13">
        <v>4186</v>
      </c>
      <c r="M181" s="13">
        <v>31464</v>
      </c>
      <c r="N181" s="13">
        <v>83</v>
      </c>
    </row>
    <row r="182" spans="1:15">
      <c r="A182" s="10" t="s">
        <v>443</v>
      </c>
      <c r="B182" s="13">
        <v>2000</v>
      </c>
      <c r="C182" s="6"/>
      <c r="D182" s="5">
        <v>5</v>
      </c>
      <c r="E182" s="13">
        <v>14</v>
      </c>
      <c r="F182" s="13"/>
      <c r="G182" s="13">
        <v>70</v>
      </c>
      <c r="H182" s="13">
        <v>77</v>
      </c>
      <c r="I182" s="13">
        <v>973</v>
      </c>
      <c r="J182" s="13">
        <v>86</v>
      </c>
      <c r="K182" s="13">
        <v>162055</v>
      </c>
      <c r="L182" s="13">
        <v>35270</v>
      </c>
      <c r="M182" s="13">
        <v>102732</v>
      </c>
      <c r="N182" s="13">
        <v>80</v>
      </c>
    </row>
    <row r="183" spans="1:15">
      <c r="A183" s="10" t="s">
        <v>445</v>
      </c>
      <c r="B183" s="13">
        <v>2</v>
      </c>
      <c r="C183" s="6"/>
      <c r="D183" s="5"/>
      <c r="E183" s="13"/>
      <c r="F183" s="13"/>
      <c r="G183" s="13">
        <v>0</v>
      </c>
      <c r="H183" s="13">
        <v>8</v>
      </c>
      <c r="I183" s="13">
        <v>612</v>
      </c>
      <c r="J183" s="13">
        <v>29</v>
      </c>
      <c r="K183" s="13">
        <v>330</v>
      </c>
      <c r="L183" s="13">
        <v>177</v>
      </c>
      <c r="M183" s="13">
        <v>1679</v>
      </c>
      <c r="N183" s="13">
        <v>41</v>
      </c>
    </row>
    <row r="184" spans="1:15">
      <c r="A184" s="10" t="s">
        <v>448</v>
      </c>
      <c r="B184" s="13">
        <v>25</v>
      </c>
      <c r="C184" s="6"/>
      <c r="D184" s="5"/>
      <c r="E184" s="13"/>
      <c r="F184" s="13"/>
      <c r="G184" s="13">
        <v>0</v>
      </c>
      <c r="H184" s="13">
        <v>47</v>
      </c>
      <c r="I184" s="13">
        <v>787</v>
      </c>
      <c r="J184" s="13">
        <v>71</v>
      </c>
      <c r="K184" s="13">
        <v>21370</v>
      </c>
      <c r="L184" s="13">
        <v>994</v>
      </c>
      <c r="M184" s="13">
        <v>7337</v>
      </c>
      <c r="N184" s="13">
        <v>70</v>
      </c>
      <c r="O184" t="s">
        <v>493</v>
      </c>
    </row>
    <row r="185" spans="1:15">
      <c r="A185" s="10" t="s">
        <v>451</v>
      </c>
      <c r="B185" s="13">
        <v>29</v>
      </c>
      <c r="C185" s="6">
        <v>296</v>
      </c>
      <c r="D185" s="5">
        <v>4.666666666666667</v>
      </c>
      <c r="E185" s="13">
        <v>55</v>
      </c>
      <c r="F185" s="13"/>
      <c r="G185" s="13">
        <v>258</v>
      </c>
      <c r="H185" s="13">
        <v>42</v>
      </c>
      <c r="I185" s="13">
        <v>719</v>
      </c>
      <c r="J185" s="13">
        <v>41</v>
      </c>
      <c r="K185" s="13">
        <v>1153</v>
      </c>
      <c r="L185" s="13">
        <v>163</v>
      </c>
      <c r="M185" s="13">
        <v>13556</v>
      </c>
      <c r="N185" s="13">
        <v>0</v>
      </c>
    </row>
    <row r="186" spans="1:15">
      <c r="A186" s="10" t="s">
        <v>455</v>
      </c>
      <c r="B186" s="13">
        <v>16</v>
      </c>
      <c r="C186" s="6"/>
      <c r="D186" s="5">
        <v>4.5</v>
      </c>
      <c r="E186" s="13">
        <v>6</v>
      </c>
      <c r="F186" s="13"/>
      <c r="G186" s="13">
        <v>27</v>
      </c>
      <c r="H186" s="13">
        <v>46</v>
      </c>
      <c r="I186" s="13">
        <v>767</v>
      </c>
      <c r="J186" s="13">
        <v>50</v>
      </c>
      <c r="K186" s="13">
        <v>2228</v>
      </c>
      <c r="L186" s="13">
        <v>448</v>
      </c>
      <c r="M186" s="13">
        <v>13494</v>
      </c>
      <c r="N186" s="13">
        <v>57</v>
      </c>
    </row>
    <row r="187" spans="1:15">
      <c r="A187" s="10" t="s">
        <v>458</v>
      </c>
      <c r="B187" s="13"/>
      <c r="C187" s="6"/>
      <c r="D187" s="5"/>
      <c r="E187" s="13"/>
      <c r="F187" s="13"/>
      <c r="G187" s="13">
        <v>0</v>
      </c>
      <c r="H187" s="13">
        <v>42</v>
      </c>
      <c r="I187" s="13">
        <v>747</v>
      </c>
      <c r="J187" s="13">
        <v>43</v>
      </c>
      <c r="K187" s="13">
        <v>2651</v>
      </c>
      <c r="L187" s="13">
        <v>841</v>
      </c>
      <c r="M187" s="13">
        <v>7179</v>
      </c>
      <c r="N187" s="13"/>
    </row>
    <row r="188" spans="1:15">
      <c r="A188" s="10" t="s">
        <v>461</v>
      </c>
      <c r="B188" s="13">
        <v>8021</v>
      </c>
      <c r="C188" s="6"/>
      <c r="D188" s="5"/>
      <c r="E188" s="13"/>
      <c r="F188" s="13"/>
      <c r="G188" s="13">
        <v>0</v>
      </c>
      <c r="H188" s="13">
        <v>47</v>
      </c>
      <c r="I188" s="13">
        <v>806</v>
      </c>
      <c r="J188" s="13">
        <v>65</v>
      </c>
      <c r="K188" s="13">
        <v>6462</v>
      </c>
      <c r="L188" s="13">
        <v>1441</v>
      </c>
      <c r="M188" s="13">
        <v>24942</v>
      </c>
      <c r="N188" s="13">
        <v>58</v>
      </c>
      <c r="O188" t="s">
        <v>493</v>
      </c>
    </row>
    <row r="189" spans="1:15">
      <c r="A189" s="10" t="s">
        <v>464</v>
      </c>
      <c r="B189" s="13"/>
      <c r="C189" s="6"/>
      <c r="D189" s="5"/>
      <c r="E189" s="13"/>
      <c r="F189" s="13"/>
      <c r="G189" s="13">
        <v>0</v>
      </c>
      <c r="H189" s="13">
        <v>20</v>
      </c>
      <c r="I189" s="13">
        <v>721</v>
      </c>
      <c r="J189" s="13">
        <v>34</v>
      </c>
      <c r="K189" s="13">
        <v>1058</v>
      </c>
      <c r="L189" s="13">
        <v>453</v>
      </c>
      <c r="M189" s="13">
        <v>2833</v>
      </c>
      <c r="N189" s="13">
        <v>63</v>
      </c>
    </row>
    <row r="190" spans="1:15">
      <c r="A190" s="10" t="s">
        <v>466</v>
      </c>
      <c r="B190" s="13">
        <v>2</v>
      </c>
      <c r="C190" s="6"/>
      <c r="D190" s="5"/>
      <c r="E190" s="13"/>
      <c r="F190" s="13"/>
      <c r="G190" s="13">
        <v>0</v>
      </c>
      <c r="H190" s="13">
        <v>58</v>
      </c>
      <c r="I190" s="13">
        <v>783</v>
      </c>
      <c r="J190" s="13">
        <v>60</v>
      </c>
      <c r="K190" s="13">
        <v>10324</v>
      </c>
      <c r="L190" s="13">
        <v>7566</v>
      </c>
      <c r="M190" s="13">
        <v>20930</v>
      </c>
      <c r="N190" s="13">
        <v>73</v>
      </c>
    </row>
    <row r="191" spans="1:15">
      <c r="A191" s="10" t="s">
        <v>469</v>
      </c>
      <c r="B191" s="13"/>
      <c r="C191" s="6"/>
      <c r="D191" s="5"/>
      <c r="E191" s="13"/>
      <c r="F191" s="13"/>
      <c r="G191" s="13">
        <v>0</v>
      </c>
      <c r="H191" s="13">
        <v>1</v>
      </c>
      <c r="I191" s="13">
        <v>123</v>
      </c>
      <c r="J191" s="13">
        <v>0</v>
      </c>
      <c r="K191" s="13">
        <v>43</v>
      </c>
      <c r="L191" s="13">
        <v>19</v>
      </c>
      <c r="M191" s="13">
        <v>0</v>
      </c>
      <c r="N191" s="13"/>
    </row>
    <row r="192" spans="1:15">
      <c r="A192" s="10" t="s">
        <v>470</v>
      </c>
      <c r="B192" s="13">
        <v>42</v>
      </c>
      <c r="C192" s="6"/>
      <c r="D192" s="5"/>
      <c r="E192" s="13">
        <v>0</v>
      </c>
      <c r="F192" s="13"/>
      <c r="G192" s="13">
        <v>0</v>
      </c>
      <c r="H192" s="13">
        <v>44</v>
      </c>
      <c r="I192" s="13">
        <v>761</v>
      </c>
      <c r="J192" s="13">
        <v>60</v>
      </c>
      <c r="K192" s="13">
        <v>6575</v>
      </c>
      <c r="L192" s="13">
        <v>1798</v>
      </c>
      <c r="M192" s="13">
        <v>16075</v>
      </c>
      <c r="N192" s="13">
        <v>66</v>
      </c>
    </row>
    <row r="193" spans="1:15">
      <c r="A193" s="10" t="s">
        <v>473</v>
      </c>
      <c r="B193" s="13">
        <v>4</v>
      </c>
      <c r="C193" s="6"/>
      <c r="D193" s="5">
        <v>3.8333333333333335</v>
      </c>
      <c r="E193" s="13">
        <v>144</v>
      </c>
      <c r="F193" s="13"/>
      <c r="G193" s="13">
        <v>557</v>
      </c>
      <c r="H193" s="13">
        <v>43</v>
      </c>
      <c r="I193" s="13">
        <v>100</v>
      </c>
      <c r="J193" s="13">
        <v>53</v>
      </c>
      <c r="K193" s="13">
        <v>6750</v>
      </c>
      <c r="L193" s="13">
        <v>4996</v>
      </c>
      <c r="M193" s="13">
        <v>11097</v>
      </c>
      <c r="N193" s="13">
        <v>63</v>
      </c>
    </row>
    <row r="194" spans="1:15">
      <c r="A194" s="10" t="s">
        <v>475</v>
      </c>
      <c r="B194" s="13">
        <v>849</v>
      </c>
      <c r="C194" s="6"/>
      <c r="D194" s="5">
        <v>5</v>
      </c>
      <c r="E194" s="13">
        <v>22</v>
      </c>
      <c r="F194" s="13"/>
      <c r="G194" s="13">
        <v>110</v>
      </c>
      <c r="H194" s="13">
        <v>42</v>
      </c>
      <c r="I194" s="13">
        <v>837</v>
      </c>
      <c r="J194" s="13">
        <v>69</v>
      </c>
      <c r="K194" s="13">
        <v>9734</v>
      </c>
      <c r="L194" s="13">
        <v>3710</v>
      </c>
      <c r="M194" s="13">
        <v>21631</v>
      </c>
      <c r="N194" s="13">
        <v>72</v>
      </c>
      <c r="O194" t="s">
        <v>493</v>
      </c>
    </row>
    <row r="195" spans="1:15">
      <c r="A195" s="10" t="s">
        <v>478</v>
      </c>
      <c r="B195" s="13">
        <v>776</v>
      </c>
      <c r="C195" s="6"/>
      <c r="D195" s="5"/>
      <c r="E195" s="13"/>
      <c r="F195" s="13"/>
      <c r="G195" s="13">
        <v>0</v>
      </c>
      <c r="H195" s="13">
        <v>32</v>
      </c>
      <c r="I195" s="13">
        <v>737</v>
      </c>
      <c r="J195" s="13">
        <v>44</v>
      </c>
      <c r="K195" s="13">
        <v>1411</v>
      </c>
      <c r="L195" s="13">
        <v>754</v>
      </c>
      <c r="M195" s="13">
        <v>6734</v>
      </c>
      <c r="N195" s="13">
        <v>57</v>
      </c>
    </row>
    <row r="196" spans="1:15">
      <c r="A196" s="10" t="s">
        <v>480</v>
      </c>
      <c r="B196" s="13">
        <v>60</v>
      </c>
      <c r="C196" s="6"/>
      <c r="D196" s="5"/>
      <c r="E196" s="13"/>
      <c r="F196" s="13"/>
      <c r="G196" s="13">
        <v>0</v>
      </c>
      <c r="H196" s="13">
        <v>1</v>
      </c>
      <c r="I196" s="13">
        <v>512</v>
      </c>
      <c r="J196" s="13">
        <v>26</v>
      </c>
      <c r="K196" s="13">
        <v>310</v>
      </c>
      <c r="L196" s="13">
        <v>1024</v>
      </c>
      <c r="M196" s="13">
        <v>237</v>
      </c>
      <c r="N196" s="13">
        <v>28</v>
      </c>
    </row>
    <row r="197" spans="1:15">
      <c r="A197" s="10" t="s">
        <v>482</v>
      </c>
      <c r="B197" s="13"/>
      <c r="C197" s="6"/>
      <c r="D197" s="5"/>
      <c r="E197" s="13"/>
      <c r="F197" s="13"/>
      <c r="G197" s="13">
        <v>0</v>
      </c>
      <c r="H197" s="13">
        <v>22</v>
      </c>
      <c r="I197" s="13">
        <v>636</v>
      </c>
      <c r="J197" s="13">
        <v>38</v>
      </c>
      <c r="K197" s="13">
        <v>1555</v>
      </c>
      <c r="L197" s="13">
        <v>221</v>
      </c>
      <c r="M197" s="13">
        <v>1828</v>
      </c>
      <c r="N197" s="13"/>
    </row>
    <row r="198" spans="1:15">
      <c r="A198" s="10" t="s">
        <v>484</v>
      </c>
      <c r="B198" s="13">
        <v>13</v>
      </c>
      <c r="C198" s="6"/>
      <c r="D198" s="5"/>
      <c r="E198" s="13"/>
      <c r="F198" s="13"/>
      <c r="G198" s="13">
        <v>0</v>
      </c>
      <c r="H198" s="13">
        <v>61</v>
      </c>
      <c r="I198" s="13">
        <v>760</v>
      </c>
      <c r="J198" s="13">
        <v>64</v>
      </c>
      <c r="K198" s="13">
        <v>3556</v>
      </c>
      <c r="L198" s="13">
        <v>3480</v>
      </c>
      <c r="M198" s="13">
        <v>21648</v>
      </c>
      <c r="N198" s="13">
        <v>0</v>
      </c>
      <c r="O198" t="s">
        <v>493</v>
      </c>
    </row>
    <row r="199" spans="1:15">
      <c r="A199" s="10" t="s">
        <v>487</v>
      </c>
      <c r="B199" s="13">
        <v>28</v>
      </c>
      <c r="C199" s="6"/>
      <c r="D199" s="5"/>
      <c r="E199" s="13"/>
      <c r="F199" s="13"/>
      <c r="G199" s="13">
        <v>0</v>
      </c>
      <c r="H199" s="13">
        <v>39</v>
      </c>
      <c r="I199" s="13">
        <v>733</v>
      </c>
      <c r="J199" s="13">
        <v>59</v>
      </c>
      <c r="K199" s="13">
        <v>13288</v>
      </c>
      <c r="L199" s="13">
        <v>5</v>
      </c>
      <c r="M199" s="13">
        <v>1265</v>
      </c>
      <c r="N199" s="13">
        <v>45</v>
      </c>
      <c r="O199" t="s">
        <v>493</v>
      </c>
    </row>
    <row r="200" spans="1:15">
      <c r="A200" s="10" t="s">
        <v>489</v>
      </c>
      <c r="B200" s="13"/>
      <c r="C200" s="6"/>
      <c r="D200" s="5"/>
      <c r="E200" s="13"/>
      <c r="F200" s="13"/>
      <c r="G200" s="13">
        <v>0</v>
      </c>
      <c r="H200" s="13">
        <v>30</v>
      </c>
      <c r="I200" s="13">
        <v>673</v>
      </c>
      <c r="J200" s="13">
        <v>40</v>
      </c>
      <c r="K200" s="13">
        <v>1040</v>
      </c>
      <c r="L200" s="13">
        <v>102</v>
      </c>
      <c r="M200" s="13">
        <v>2464</v>
      </c>
      <c r="N200" s="13">
        <v>60</v>
      </c>
    </row>
    <row r="201" spans="1:15">
      <c r="A201" s="10" t="s">
        <v>713</v>
      </c>
      <c r="B201" s="13">
        <v>134382</v>
      </c>
      <c r="C201" s="6">
        <v>127.52631578947368</v>
      </c>
      <c r="D201" s="5">
        <v>4.6433121019108281</v>
      </c>
      <c r="E201" s="13">
        <v>14790</v>
      </c>
      <c r="F201" s="6">
        <v>174.5</v>
      </c>
      <c r="G201" s="13">
        <v>69845</v>
      </c>
      <c r="H201" s="13">
        <v>7514</v>
      </c>
      <c r="I201" s="13">
        <v>142018</v>
      </c>
      <c r="J201" s="13">
        <v>9670</v>
      </c>
      <c r="K201" s="13">
        <v>7244166</v>
      </c>
      <c r="L201" s="13">
        <v>632144</v>
      </c>
      <c r="M201" s="13">
        <v>3052235</v>
      </c>
      <c r="N201" s="13">
        <v>9322</v>
      </c>
    </row>
    <row r="202" spans="1:15">
      <c r="A202" s="10" t="s">
        <v>568</v>
      </c>
      <c r="B202">
        <f>MIN(B4:B200)</f>
        <v>0</v>
      </c>
      <c r="C202">
        <f t="shared" ref="C202:N202" si="0">MIN(C4:C200)</f>
        <v>2</v>
      </c>
      <c r="D202">
        <f t="shared" si="0"/>
        <v>3</v>
      </c>
      <c r="E202">
        <f t="shared" si="0"/>
        <v>0</v>
      </c>
      <c r="F202">
        <f t="shared" si="0"/>
        <v>67</v>
      </c>
      <c r="G202">
        <f t="shared" si="0"/>
        <v>0</v>
      </c>
      <c r="H202">
        <f t="shared" si="0"/>
        <v>0</v>
      </c>
      <c r="I202">
        <f t="shared" si="0"/>
        <v>100</v>
      </c>
      <c r="J202">
        <f t="shared" si="0"/>
        <v>0</v>
      </c>
      <c r="K202">
        <f t="shared" si="0"/>
        <v>33</v>
      </c>
      <c r="L202">
        <f t="shared" si="0"/>
        <v>1</v>
      </c>
      <c r="M202">
        <f t="shared" si="0"/>
        <v>0</v>
      </c>
      <c r="N202">
        <f t="shared" si="0"/>
        <v>0</v>
      </c>
    </row>
    <row r="203" spans="1:15">
      <c r="A203" s="10" t="s">
        <v>567</v>
      </c>
      <c r="B203">
        <f>MAX(B4:B200)</f>
        <v>22775</v>
      </c>
      <c r="C203">
        <f t="shared" ref="C203:N203" si="1">MAX(C4:C200)</f>
        <v>296</v>
      </c>
      <c r="D203">
        <f t="shared" si="1"/>
        <v>5</v>
      </c>
      <c r="E203">
        <f t="shared" si="1"/>
        <v>1698</v>
      </c>
      <c r="F203">
        <f t="shared" si="1"/>
        <v>258</v>
      </c>
      <c r="G203">
        <f t="shared" si="1"/>
        <v>6820.5</v>
      </c>
      <c r="H203">
        <f t="shared" si="1"/>
        <v>86</v>
      </c>
      <c r="I203">
        <f t="shared" si="1"/>
        <v>988</v>
      </c>
      <c r="J203">
        <f t="shared" si="1"/>
        <v>92</v>
      </c>
      <c r="K203">
        <f t="shared" si="1"/>
        <v>3071646</v>
      </c>
      <c r="L203">
        <f t="shared" si="1"/>
        <v>52572</v>
      </c>
      <c r="M203">
        <f t="shared" si="1"/>
        <v>167676</v>
      </c>
      <c r="N203">
        <f t="shared" si="1"/>
        <v>88</v>
      </c>
    </row>
    <row r="204" spans="1:15">
      <c r="A204" s="10" t="s">
        <v>710</v>
      </c>
      <c r="B204" s="6">
        <f>AVERAGE(B4:B200)</f>
        <v>829.51851851851848</v>
      </c>
      <c r="C204" s="6">
        <f t="shared" ref="C204:N204" si="2">AVERAGE(C4:C200)</f>
        <v>107.82115384615385</v>
      </c>
      <c r="D204" s="5">
        <f t="shared" si="2"/>
        <v>4.7743670545141139</v>
      </c>
      <c r="E204" s="6">
        <f t="shared" si="2"/>
        <v>176.07142857142858</v>
      </c>
      <c r="F204" s="6">
        <f t="shared" si="2"/>
        <v>174.5</v>
      </c>
      <c r="G204" s="6">
        <f t="shared" si="2"/>
        <v>354.54314720812181</v>
      </c>
      <c r="H204" s="6">
        <f t="shared" si="2"/>
        <v>38.336734693877553</v>
      </c>
      <c r="I204" s="6">
        <f t="shared" si="2"/>
        <v>724.58163265306121</v>
      </c>
      <c r="J204" s="6">
        <f t="shared" si="2"/>
        <v>49.336734693877553</v>
      </c>
      <c r="K204" s="6">
        <f t="shared" si="2"/>
        <v>36960.030612244896</v>
      </c>
      <c r="L204" s="6">
        <f t="shared" si="2"/>
        <v>3225.2244897959185</v>
      </c>
      <c r="M204" s="6">
        <f t="shared" si="2"/>
        <v>15572.627551020409</v>
      </c>
      <c r="N204" s="6">
        <f t="shared" si="2"/>
        <v>49.850267379679146</v>
      </c>
    </row>
  </sheetData>
  <sortState ref="A1:N200">
    <sortCondition descending="1" ref="B3"/>
  </sortState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150" zoomScaleNormal="150" zoomScalePageLayoutView="150" workbookViewId="0">
      <selection activeCell="J12" sqref="J12"/>
    </sheetView>
  </sheetViews>
  <sheetFormatPr baseColWidth="10" defaultColWidth="0" defaultRowHeight="15" x14ac:dyDescent="0"/>
  <cols>
    <col min="1" max="1" width="4" customWidth="1"/>
    <col min="2" max="2" width="16.33203125" bestFit="1" customWidth="1"/>
    <col min="3" max="3" width="8.1640625" bestFit="1" customWidth="1"/>
    <col min="4" max="4" width="4.5" hidden="1" customWidth="1"/>
    <col min="5" max="5" width="6.1640625" bestFit="1" customWidth="1"/>
    <col min="6" max="6" width="13.5" bestFit="1" customWidth="1"/>
    <col min="7" max="15" width="7.33203125" customWidth="1"/>
    <col min="16" max="17" width="8.33203125" bestFit="1" customWidth="1"/>
    <col min="18" max="18" width="9.1640625" bestFit="1" customWidth="1"/>
    <col min="19" max="19" width="10.83203125" customWidth="1"/>
    <col min="20" max="16384" width="10.83203125" hidden="1"/>
  </cols>
  <sheetData>
    <row r="1" spans="1:18" ht="73" customHeight="1" thickBot="1">
      <c r="A1" s="138"/>
      <c r="B1" s="139"/>
      <c r="C1" s="139"/>
      <c r="D1" s="139"/>
      <c r="E1" s="139"/>
      <c r="F1" s="139"/>
      <c r="G1" s="3" t="s">
        <v>571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>
      <c r="A2" s="88"/>
      <c r="B2" s="51"/>
      <c r="C2" s="86" t="s">
        <v>567</v>
      </c>
      <c r="D2" s="86" t="s">
        <v>568</v>
      </c>
      <c r="E2" s="86" t="s">
        <v>569</v>
      </c>
      <c r="F2" s="87" t="s">
        <v>570</v>
      </c>
      <c r="G2">
        <v>0</v>
      </c>
      <c r="H2">
        <v>1</v>
      </c>
      <c r="I2">
        <v>2</v>
      </c>
      <c r="J2">
        <v>3</v>
      </c>
      <c r="K2">
        <v>4</v>
      </c>
      <c r="L2">
        <v>5</v>
      </c>
      <c r="M2">
        <v>6</v>
      </c>
      <c r="N2">
        <v>7</v>
      </c>
      <c r="O2">
        <v>8</v>
      </c>
      <c r="P2">
        <v>9</v>
      </c>
      <c r="Q2">
        <v>10</v>
      </c>
      <c r="R2" t="s">
        <v>929</v>
      </c>
    </row>
    <row r="3" spans="1:18">
      <c r="A3" s="90" t="s">
        <v>10</v>
      </c>
      <c r="B3" s="91"/>
      <c r="C3" s="91"/>
      <c r="D3" s="91"/>
      <c r="E3" s="91"/>
      <c r="F3" s="92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8">
      <c r="A4" s="88"/>
      <c r="B4" s="51" t="s">
        <v>492</v>
      </c>
      <c r="C4" s="51">
        <v>22775</v>
      </c>
      <c r="D4" s="51">
        <v>1</v>
      </c>
      <c r="E4" s="51">
        <v>830</v>
      </c>
      <c r="F4" s="89">
        <v>25</v>
      </c>
      <c r="G4" s="6">
        <f t="shared" ref="G4:K9" si="0">H4*$R$4</f>
        <v>29.890327675353891</v>
      </c>
      <c r="H4" s="6">
        <f t="shared" si="0"/>
        <v>58.039471214279402</v>
      </c>
      <c r="I4" s="6">
        <f t="shared" si="0"/>
        <v>112.69800235782408</v>
      </c>
      <c r="J4" s="6">
        <f t="shared" si="0"/>
        <v>218.83107253946423</v>
      </c>
      <c r="K4" s="6">
        <f t="shared" si="0"/>
        <v>424.91470396012471</v>
      </c>
      <c r="L4" s="6">
        <f>M4*$R$4</f>
        <v>825.07709506820333</v>
      </c>
      <c r="M4" s="6">
        <f>N4*$R$4</f>
        <v>1602.0914467343753</v>
      </c>
      <c r="N4" s="6">
        <f>O4*$R$4</f>
        <v>3110.8571781250002</v>
      </c>
      <c r="O4" s="6">
        <f>P4*$R$4</f>
        <v>6040.4993750000003</v>
      </c>
      <c r="P4" s="6">
        <f>Q4*$R$4</f>
        <v>11729.125</v>
      </c>
      <c r="Q4" s="6">
        <v>22775</v>
      </c>
      <c r="R4">
        <v>0.51500000000000001</v>
      </c>
    </row>
    <row r="5" spans="1:18">
      <c r="A5" s="90" t="s">
        <v>99</v>
      </c>
      <c r="B5" s="91"/>
      <c r="C5" s="91"/>
      <c r="D5" s="91"/>
      <c r="E5" s="91"/>
      <c r="F5" s="92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idden="1">
      <c r="A6" s="88"/>
      <c r="B6" s="51" t="s">
        <v>495</v>
      </c>
      <c r="C6" s="51">
        <v>296</v>
      </c>
      <c r="D6" s="51">
        <v>2</v>
      </c>
      <c r="E6" s="51">
        <v>108</v>
      </c>
      <c r="F6" s="89"/>
      <c r="G6">
        <f>H6*$R$6</f>
        <v>40.68461727544431</v>
      </c>
      <c r="H6">
        <f t="shared" ref="H6:Q7" si="1">I6*$R$6</f>
        <v>49.615386921273554</v>
      </c>
      <c r="I6">
        <f t="shared" si="1"/>
        <v>60.506569416187261</v>
      </c>
      <c r="J6">
        <f t="shared" si="1"/>
        <v>73.78849928803325</v>
      </c>
      <c r="K6">
        <f t="shared" si="1"/>
        <v>89.985974741503966</v>
      </c>
      <c r="L6">
        <f t="shared" si="1"/>
        <v>109.73899358719996</v>
      </c>
      <c r="M6">
        <f t="shared" si="1"/>
        <v>133.82804095999995</v>
      </c>
      <c r="N6">
        <f t="shared" si="1"/>
        <v>163.20492799999997</v>
      </c>
      <c r="O6">
        <f t="shared" si="1"/>
        <v>199.03039999999999</v>
      </c>
      <c r="P6">
        <f t="shared" si="1"/>
        <v>242.72</v>
      </c>
      <c r="Q6">
        <v>296</v>
      </c>
      <c r="R6">
        <v>0.82</v>
      </c>
    </row>
    <row r="7" spans="1:18" hidden="1">
      <c r="A7" s="88"/>
      <c r="B7" s="51" t="s">
        <v>496</v>
      </c>
      <c r="C7" s="51">
        <v>258</v>
      </c>
      <c r="D7" s="51">
        <v>67</v>
      </c>
      <c r="E7" s="51">
        <v>175</v>
      </c>
      <c r="F7" s="89"/>
      <c r="G7">
        <f>H7*$R$7</f>
        <v>118.31424408758218</v>
      </c>
      <c r="H7">
        <f t="shared" ref="H7:P7" si="2">I7*$R$7</f>
        <v>127.90729090549425</v>
      </c>
      <c r="I7">
        <f t="shared" si="2"/>
        <v>138.27815233026405</v>
      </c>
      <c r="J7">
        <f t="shared" si="2"/>
        <v>149.48989441109626</v>
      </c>
      <c r="K7">
        <f t="shared" si="2"/>
        <v>161.61069666064461</v>
      </c>
      <c r="L7">
        <f t="shared" si="2"/>
        <v>174.71426666015631</v>
      </c>
      <c r="M7">
        <f t="shared" si="2"/>
        <v>188.88028828125005</v>
      </c>
      <c r="N7">
        <f t="shared" si="2"/>
        <v>204.19490625000003</v>
      </c>
      <c r="O7">
        <f t="shared" si="2"/>
        <v>220.75125000000003</v>
      </c>
      <c r="P7">
        <f t="shared" si="2"/>
        <v>238.65</v>
      </c>
      <c r="Q7">
        <v>258</v>
      </c>
      <c r="R7">
        <v>0.92500000000000004</v>
      </c>
    </row>
    <row r="8" spans="1:18">
      <c r="A8" s="88"/>
      <c r="B8" s="51" t="s">
        <v>499</v>
      </c>
      <c r="C8" s="51">
        <v>5</v>
      </c>
      <c r="D8" s="51">
        <v>3</v>
      </c>
      <c r="E8" s="51">
        <v>4.7699999999999996</v>
      </c>
      <c r="F8" s="89">
        <v>10</v>
      </c>
      <c r="G8">
        <v>0</v>
      </c>
      <c r="H8">
        <v>1</v>
      </c>
      <c r="I8">
        <v>1</v>
      </c>
      <c r="J8">
        <v>2</v>
      </c>
      <c r="K8">
        <v>2</v>
      </c>
      <c r="L8">
        <v>3</v>
      </c>
      <c r="M8">
        <v>3</v>
      </c>
      <c r="N8">
        <v>4</v>
      </c>
      <c r="O8">
        <v>4</v>
      </c>
      <c r="P8">
        <v>5</v>
      </c>
      <c r="Q8">
        <v>5</v>
      </c>
    </row>
    <row r="9" spans="1:18">
      <c r="A9" s="88"/>
      <c r="B9" s="51" t="s">
        <v>954</v>
      </c>
      <c r="C9" s="14">
        <v>1698</v>
      </c>
      <c r="D9" s="51">
        <v>1</v>
      </c>
      <c r="E9" s="52">
        <v>176</v>
      </c>
      <c r="F9" s="89">
        <v>2</v>
      </c>
      <c r="G9" s="6">
        <f>H9*$R$9</f>
        <v>18.099848462095924</v>
      </c>
      <c r="H9" s="6">
        <f t="shared" ref="H9:P9" si="3">I9*$R$9</f>
        <v>28.503698365505393</v>
      </c>
      <c r="I9" s="6">
        <f t="shared" si="3"/>
        <v>44.887713961425817</v>
      </c>
      <c r="J9" s="6">
        <f t="shared" si="3"/>
        <v>70.689313325080022</v>
      </c>
      <c r="K9" s="6">
        <f t="shared" si="3"/>
        <v>111.32175326784255</v>
      </c>
      <c r="L9" s="6">
        <f t="shared" si="3"/>
        <v>175.30984766589378</v>
      </c>
      <c r="M9" s="6">
        <f t="shared" si="3"/>
        <v>276.07850026125004</v>
      </c>
      <c r="N9" s="6">
        <f t="shared" si="3"/>
        <v>434.76929175000004</v>
      </c>
      <c r="O9" s="6">
        <f t="shared" si="3"/>
        <v>684.67605000000003</v>
      </c>
      <c r="P9" s="6">
        <f t="shared" si="3"/>
        <v>1078.23</v>
      </c>
      <c r="Q9" s="6">
        <v>1698</v>
      </c>
      <c r="R9">
        <v>0.63500000000000001</v>
      </c>
    </row>
    <row r="10" spans="1:18">
      <c r="A10" s="88"/>
      <c r="B10" s="51" t="s">
        <v>721</v>
      </c>
      <c r="C10" s="14">
        <v>7216.5</v>
      </c>
      <c r="D10" s="51">
        <v>4</v>
      </c>
      <c r="E10" s="51">
        <v>355</v>
      </c>
      <c r="F10" s="89">
        <v>13</v>
      </c>
      <c r="G10" s="6">
        <f>H10*$R$10</f>
        <v>17.306126715368215</v>
      </c>
      <c r="H10" s="6">
        <f t="shared" ref="H10:P10" si="4">I10*$R$10</f>
        <v>31.638257249302036</v>
      </c>
      <c r="I10" s="6">
        <f t="shared" si="4"/>
        <v>57.839592777517431</v>
      </c>
      <c r="J10" s="6">
        <f t="shared" si="4"/>
        <v>105.73965772855105</v>
      </c>
      <c r="K10" s="6">
        <f t="shared" si="4"/>
        <v>193.30833222769843</v>
      </c>
      <c r="L10" s="6">
        <f t="shared" si="4"/>
        <v>353.39731668683442</v>
      </c>
      <c r="M10" s="6">
        <f t="shared" si="4"/>
        <v>646.06456432693676</v>
      </c>
      <c r="N10" s="6">
        <f t="shared" si="4"/>
        <v>1181.1052364295003</v>
      </c>
      <c r="O10" s="6">
        <f t="shared" si="4"/>
        <v>2159.2417485000005</v>
      </c>
      <c r="P10" s="6">
        <f t="shared" si="4"/>
        <v>3947.4255000000003</v>
      </c>
      <c r="Q10" s="6">
        <v>7216.5</v>
      </c>
      <c r="R10">
        <v>0.54700000000000004</v>
      </c>
    </row>
    <row r="11" spans="1:18">
      <c r="A11" s="90" t="s">
        <v>292</v>
      </c>
      <c r="B11" s="91"/>
      <c r="C11" s="91"/>
      <c r="D11" s="91"/>
      <c r="E11" s="91"/>
      <c r="F11" s="9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8">
      <c r="A12" s="88"/>
      <c r="B12" s="51" t="s">
        <v>558</v>
      </c>
      <c r="C12" s="51">
        <v>3071646</v>
      </c>
      <c r="D12" s="51">
        <v>33</v>
      </c>
      <c r="E12" s="51">
        <v>45355</v>
      </c>
      <c r="F12" s="89">
        <v>8.5</v>
      </c>
      <c r="G12" s="6">
        <f>H12*$R$12</f>
        <v>663.82823201670305</v>
      </c>
      <c r="H12" s="6">
        <f t="shared" ref="H12:P12" si="5">I12*$R$12</f>
        <v>1543.786586085356</v>
      </c>
      <c r="I12" s="6">
        <f t="shared" si="5"/>
        <v>3590.2013629891999</v>
      </c>
      <c r="J12" s="6">
        <f t="shared" si="5"/>
        <v>8349.3054953237206</v>
      </c>
      <c r="K12" s="6">
        <f t="shared" si="5"/>
        <v>19416.989524008652</v>
      </c>
      <c r="L12" s="6">
        <f t="shared" si="5"/>
        <v>45155.789590717795</v>
      </c>
      <c r="M12" s="6">
        <f t="shared" si="5"/>
        <v>105013.46416445999</v>
      </c>
      <c r="N12" s="6">
        <f t="shared" si="5"/>
        <v>244217.35852199999</v>
      </c>
      <c r="O12" s="6">
        <f t="shared" si="5"/>
        <v>567947.34539999999</v>
      </c>
      <c r="P12" s="6">
        <f t="shared" si="5"/>
        <v>1320807.78</v>
      </c>
      <c r="Q12" s="6">
        <v>3071646</v>
      </c>
      <c r="R12" s="4">
        <v>0.43</v>
      </c>
    </row>
    <row r="13" spans="1:18">
      <c r="A13" s="88"/>
      <c r="B13" s="51" t="s">
        <v>559</v>
      </c>
      <c r="C13" s="51">
        <v>52572</v>
      </c>
      <c r="D13" s="51">
        <v>1</v>
      </c>
      <c r="E13" s="51">
        <v>3259</v>
      </c>
      <c r="F13" s="89">
        <v>1</v>
      </c>
      <c r="G13" s="6">
        <f>H13*$R$13</f>
        <v>200.5860466289657</v>
      </c>
      <c r="H13" s="6">
        <f t="shared" ref="H13:P13" si="6">I13*$R$13</f>
        <v>350.06290860203444</v>
      </c>
      <c r="I13" s="6">
        <f t="shared" si="6"/>
        <v>610.9300324642835</v>
      </c>
      <c r="J13" s="6">
        <f t="shared" si="6"/>
        <v>1066.1955191348752</v>
      </c>
      <c r="K13" s="6">
        <f t="shared" si="6"/>
        <v>1860.7251642842502</v>
      </c>
      <c r="L13" s="6">
        <f t="shared" si="6"/>
        <v>3247.3388556444161</v>
      </c>
      <c r="M13" s="6">
        <f t="shared" si="6"/>
        <v>5667.2580377738504</v>
      </c>
      <c r="N13" s="6">
        <f t="shared" si="6"/>
        <v>9890.5026837239984</v>
      </c>
      <c r="O13" s="6">
        <f t="shared" si="6"/>
        <v>17260.912187999998</v>
      </c>
      <c r="P13" s="6">
        <f t="shared" si="6"/>
        <v>30123.755999999998</v>
      </c>
      <c r="Q13">
        <v>52572</v>
      </c>
      <c r="R13">
        <v>0.57299999999999995</v>
      </c>
    </row>
    <row r="14" spans="1:18">
      <c r="A14" s="88"/>
      <c r="B14" s="51" t="s">
        <v>560</v>
      </c>
      <c r="C14" s="51">
        <v>167676</v>
      </c>
      <c r="D14" s="51">
        <v>0</v>
      </c>
      <c r="E14" s="51">
        <v>15764</v>
      </c>
      <c r="F14" s="89">
        <v>3</v>
      </c>
      <c r="G14" s="6">
        <f>H14*$R$14</f>
        <v>1430.1675073228841</v>
      </c>
      <c r="H14" s="6">
        <f t="shared" ref="H14:P14" si="7">I14*$R$14</f>
        <v>2303.0072581688955</v>
      </c>
      <c r="I14" s="6">
        <f t="shared" si="7"/>
        <v>3708.5463094507172</v>
      </c>
      <c r="J14" s="6">
        <f t="shared" si="7"/>
        <v>5971.8942181170969</v>
      </c>
      <c r="K14" s="6">
        <f t="shared" si="7"/>
        <v>9616.5768407682717</v>
      </c>
      <c r="L14" s="6">
        <f t="shared" si="7"/>
        <v>15485.630983523786</v>
      </c>
      <c r="M14" s="6">
        <f t="shared" si="7"/>
        <v>24936.603838202554</v>
      </c>
      <c r="N14" s="6">
        <f t="shared" si="7"/>
        <v>40155.561736235999</v>
      </c>
      <c r="O14" s="6">
        <f t="shared" si="7"/>
        <v>64662.740316000003</v>
      </c>
      <c r="P14" s="6">
        <f t="shared" si="7"/>
        <v>104126.796</v>
      </c>
      <c r="Q14">
        <v>167676</v>
      </c>
      <c r="R14">
        <v>0.621</v>
      </c>
    </row>
    <row r="15" spans="1:18">
      <c r="A15" s="90" t="s">
        <v>561</v>
      </c>
      <c r="B15" s="91"/>
      <c r="C15" s="91"/>
      <c r="D15" s="91"/>
      <c r="E15" s="91"/>
      <c r="F15" s="9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8">
      <c r="A16" s="88"/>
      <c r="B16" s="51" t="s">
        <v>562</v>
      </c>
      <c r="C16" s="51">
        <v>88</v>
      </c>
      <c r="D16" s="51">
        <v>0</v>
      </c>
      <c r="E16" s="51">
        <v>50</v>
      </c>
      <c r="F16" s="89">
        <f>12.5/4</f>
        <v>3.125</v>
      </c>
      <c r="G16" s="6">
        <f>H16*$R$16</f>
        <v>27.439913538370252</v>
      </c>
      <c r="H16" s="6">
        <f t="shared" ref="H16:P16" si="8">I16*$R$16</f>
        <v>30.831363526258709</v>
      </c>
      <c r="I16" s="6">
        <f t="shared" si="8"/>
        <v>34.641981490178324</v>
      </c>
      <c r="J16" s="6">
        <f t="shared" si="8"/>
        <v>38.92357470806553</v>
      </c>
      <c r="K16" s="6">
        <f t="shared" si="8"/>
        <v>43.734353604568007</v>
      </c>
      <c r="L16" s="6">
        <f t="shared" si="8"/>
        <v>49.139723151200009</v>
      </c>
      <c r="M16" s="6">
        <f t="shared" si="8"/>
        <v>55.213172080000007</v>
      </c>
      <c r="N16" s="6">
        <f t="shared" si="8"/>
        <v>62.037272000000009</v>
      </c>
      <c r="O16" s="6">
        <f t="shared" si="8"/>
        <v>69.704800000000006</v>
      </c>
      <c r="P16" s="6">
        <f t="shared" si="8"/>
        <v>78.320000000000007</v>
      </c>
      <c r="Q16">
        <v>88</v>
      </c>
      <c r="R16" s="4">
        <v>0.89</v>
      </c>
    </row>
    <row r="17" spans="1:18">
      <c r="A17" s="90" t="s">
        <v>563</v>
      </c>
      <c r="B17" s="91"/>
      <c r="C17" s="91"/>
      <c r="D17" s="91"/>
      <c r="E17" s="91"/>
      <c r="F17" s="9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8">
      <c r="A18" s="88"/>
      <c r="B18" s="51" t="s">
        <v>564</v>
      </c>
      <c r="C18" s="51">
        <v>86</v>
      </c>
      <c r="D18" s="51">
        <v>0</v>
      </c>
      <c r="E18" s="51">
        <v>38</v>
      </c>
      <c r="F18" s="89">
        <f>12.5/4</f>
        <v>3.125</v>
      </c>
      <c r="G18" s="6">
        <f>H18*$R$18</f>
        <v>19.031935784370635</v>
      </c>
      <c r="H18" s="6">
        <f t="shared" ref="H18:P18" si="9">I18*$R$18</f>
        <v>22.130157888803065</v>
      </c>
      <c r="I18" s="6">
        <f t="shared" si="9"/>
        <v>25.732741731166357</v>
      </c>
      <c r="J18" s="6">
        <f t="shared" si="9"/>
        <v>29.921792710658554</v>
      </c>
      <c r="K18" s="6">
        <f t="shared" si="9"/>
        <v>34.792782221695994</v>
      </c>
      <c r="L18" s="6">
        <f t="shared" si="9"/>
        <v>40.456723513599997</v>
      </c>
      <c r="M18" s="6">
        <f t="shared" si="9"/>
        <v>47.042701759999993</v>
      </c>
      <c r="N18" s="6">
        <f t="shared" si="9"/>
        <v>54.700815999999996</v>
      </c>
      <c r="O18" s="6">
        <f t="shared" si="9"/>
        <v>63.605599999999995</v>
      </c>
      <c r="P18" s="6">
        <f t="shared" si="9"/>
        <v>73.959999999999994</v>
      </c>
      <c r="Q18">
        <v>86</v>
      </c>
      <c r="R18" s="4">
        <v>0.86</v>
      </c>
    </row>
    <row r="19" spans="1:18">
      <c r="A19" s="88"/>
      <c r="B19" s="51" t="s">
        <v>565</v>
      </c>
      <c r="C19" s="51">
        <v>1000</v>
      </c>
      <c r="D19" s="51">
        <v>100</v>
      </c>
      <c r="E19" s="51">
        <v>725</v>
      </c>
      <c r="F19" s="89">
        <f>12.5/4</f>
        <v>3.125</v>
      </c>
      <c r="G19" s="6">
        <f>H19*$R$19</f>
        <v>527.26432023282882</v>
      </c>
      <c r="H19" s="6">
        <f t="shared" ref="H19:P19" si="10">I19*$R$19</f>
        <v>562.11547999235484</v>
      </c>
      <c r="I19" s="6">
        <f t="shared" si="10"/>
        <v>599.27023453342736</v>
      </c>
      <c r="J19" s="6">
        <f t="shared" si="10"/>
        <v>638.88084705056224</v>
      </c>
      <c r="K19" s="6">
        <f t="shared" si="10"/>
        <v>681.1096450432434</v>
      </c>
      <c r="L19" s="6">
        <f t="shared" si="10"/>
        <v>726.12968554716781</v>
      </c>
      <c r="M19" s="6">
        <f t="shared" si="10"/>
        <v>774.12546433599982</v>
      </c>
      <c r="N19" s="6">
        <f t="shared" si="10"/>
        <v>825.2936719999999</v>
      </c>
      <c r="O19" s="6">
        <f t="shared" si="10"/>
        <v>879.84399999999994</v>
      </c>
      <c r="P19" s="6">
        <f t="shared" si="10"/>
        <v>938</v>
      </c>
      <c r="Q19">
        <v>1000</v>
      </c>
      <c r="R19">
        <v>0.93799999999999994</v>
      </c>
    </row>
    <row r="20" spans="1:18">
      <c r="A20" s="88"/>
      <c r="B20" s="51" t="s">
        <v>566</v>
      </c>
      <c r="C20" s="51">
        <v>92</v>
      </c>
      <c r="D20" s="51">
        <v>0</v>
      </c>
      <c r="E20" s="51">
        <v>49</v>
      </c>
      <c r="F20" s="89">
        <f>12.5/4</f>
        <v>3.125</v>
      </c>
      <c r="G20" s="6">
        <f>H20*$R$20</f>
        <v>27.423636658076923</v>
      </c>
      <c r="H20" s="6">
        <f t="shared" ref="H20:P22" si="11">I20*$R$20</f>
        <v>30.952185844330611</v>
      </c>
      <c r="I20" s="6">
        <f t="shared" si="11"/>
        <v>34.934747002630488</v>
      </c>
      <c r="J20" s="6">
        <f t="shared" si="11"/>
        <v>39.429737023284972</v>
      </c>
      <c r="K20" s="6">
        <f t="shared" si="11"/>
        <v>44.503089191066557</v>
      </c>
      <c r="L20" s="6">
        <f t="shared" si="11"/>
        <v>50.229220305944196</v>
      </c>
      <c r="M20" s="6">
        <f t="shared" si="11"/>
        <v>56.692122241472006</v>
      </c>
      <c r="N20" s="6">
        <f t="shared" si="11"/>
        <v>63.986593952000007</v>
      </c>
      <c r="O20" s="6">
        <f t="shared" si="11"/>
        <v>72.219632000000004</v>
      </c>
      <c r="P20" s="6">
        <f t="shared" si="11"/>
        <v>81.512</v>
      </c>
      <c r="Q20">
        <v>92</v>
      </c>
      <c r="R20" s="4">
        <v>0.88600000000000001</v>
      </c>
    </row>
    <row r="21" spans="1:18">
      <c r="A21" s="90" t="s">
        <v>934</v>
      </c>
      <c r="B21" s="91"/>
      <c r="C21" s="91"/>
      <c r="D21" s="91"/>
      <c r="E21" s="91"/>
      <c r="F21" s="92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8" ht="16" thickBot="1">
      <c r="A22" s="83"/>
      <c r="B22" s="84" t="s">
        <v>935</v>
      </c>
      <c r="C22" s="84">
        <v>1263854</v>
      </c>
      <c r="D22" s="84"/>
      <c r="E22" s="84">
        <v>10277</v>
      </c>
      <c r="F22" s="85">
        <v>25</v>
      </c>
      <c r="G22" s="6">
        <v>1</v>
      </c>
      <c r="H22" s="6">
        <f t="shared" ref="H22:P22" si="12">I22*$R$22</f>
        <v>218.91079264450204</v>
      </c>
      <c r="I22" s="6">
        <f t="shared" si="12"/>
        <v>573.0649022107383</v>
      </c>
      <c r="J22" s="6">
        <f t="shared" si="12"/>
        <v>1500.1699010752311</v>
      </c>
      <c r="K22" s="6">
        <f t="shared" si="12"/>
        <v>3927.1463378932749</v>
      </c>
      <c r="L22" s="6">
        <f t="shared" si="12"/>
        <v>10280.487795532134</v>
      </c>
      <c r="M22" s="6">
        <f t="shared" si="12"/>
        <v>26912.271716052706</v>
      </c>
      <c r="N22" s="6">
        <f t="shared" si="12"/>
        <v>70450.973078672003</v>
      </c>
      <c r="O22" s="6">
        <f t="shared" si="12"/>
        <v>184426.631096</v>
      </c>
      <c r="P22" s="6">
        <f t="shared" si="12"/>
        <v>482792.228</v>
      </c>
      <c r="Q22">
        <v>1263854</v>
      </c>
      <c r="R22" s="4">
        <v>0.38200000000000001</v>
      </c>
    </row>
    <row r="23" spans="1:18">
      <c r="F23">
        <f>SUM(F22,F18:F20,F16,F12:F14,F8:F10,F4)</f>
        <v>100</v>
      </c>
    </row>
  </sheetData>
  <mergeCells count="2">
    <mergeCell ref="G1:Q1"/>
    <mergeCell ref="A1:F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workbookViewId="0">
      <selection activeCell="E32" sqref="E32"/>
    </sheetView>
  </sheetViews>
  <sheetFormatPr baseColWidth="10" defaultColWidth="0" defaultRowHeight="15" x14ac:dyDescent="0"/>
  <cols>
    <col min="1" max="1" width="27.6640625" customWidth="1"/>
    <col min="2" max="2" width="25" customWidth="1"/>
    <col min="3" max="3" width="12.83203125" customWidth="1"/>
    <col min="4" max="4" width="0" hidden="1" customWidth="1"/>
    <col min="5" max="5" width="15.83203125" customWidth="1"/>
    <col min="6" max="6" width="0" hidden="1" customWidth="1"/>
    <col min="7" max="7" width="14.1640625" customWidth="1"/>
    <col min="8" max="9" width="11" bestFit="1" customWidth="1"/>
    <col min="10" max="10" width="12.33203125" customWidth="1"/>
    <col min="11" max="12" width="18" customWidth="1"/>
    <col min="13" max="13" width="13" bestFit="1" customWidth="1"/>
    <col min="14" max="14" width="11" bestFit="1" customWidth="1"/>
    <col min="15" max="15" width="13" bestFit="1" customWidth="1"/>
    <col min="16" max="16" width="26" customWidth="1"/>
    <col min="17" max="17" width="13.83203125" customWidth="1"/>
    <col min="18" max="18" width="10.83203125" hidden="1" customWidth="1"/>
    <col min="19" max="19" width="16.83203125" customWidth="1"/>
    <col min="20" max="20" width="10.83203125" hidden="1" customWidth="1"/>
    <col min="21" max="21" width="15.1640625" customWidth="1"/>
    <col min="22" max="23" width="10.83203125" customWidth="1"/>
    <col min="24" max="24" width="14.33203125" customWidth="1"/>
    <col min="25" max="26" width="20" customWidth="1"/>
    <col min="27" max="27" width="11.6640625" customWidth="1"/>
    <col min="28" max="28" width="10.83203125" customWidth="1"/>
    <col min="29" max="29" width="12.83203125" customWidth="1"/>
    <col min="30" max="30" width="10.83203125" customWidth="1"/>
    <col min="31" max="31" width="12" customWidth="1"/>
    <col min="32" max="32" width="3.33203125" customWidth="1"/>
    <col min="33" max="16384" width="10.83203125" hidden="1"/>
  </cols>
  <sheetData>
    <row r="1" spans="1:31" ht="74" customHeight="1" thickBot="1">
      <c r="B1" s="35" t="s">
        <v>930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 t="s">
        <v>931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C1" s="35" t="s">
        <v>932</v>
      </c>
      <c r="AD1">
        <v>1000</v>
      </c>
    </row>
    <row r="2" spans="1:31">
      <c r="A2" s="11" t="s">
        <v>712</v>
      </c>
      <c r="B2" s="15" t="s">
        <v>715</v>
      </c>
      <c r="C2" s="15" t="s">
        <v>719</v>
      </c>
      <c r="D2" s="15" t="s">
        <v>718</v>
      </c>
      <c r="E2" s="15" t="s">
        <v>954</v>
      </c>
      <c r="F2" s="15" t="s">
        <v>720</v>
      </c>
      <c r="G2" s="15" t="s">
        <v>722</v>
      </c>
      <c r="H2" s="15" t="s">
        <v>928</v>
      </c>
      <c r="I2" s="15" t="s">
        <v>923</v>
      </c>
      <c r="J2" s="15" t="s">
        <v>924</v>
      </c>
      <c r="K2" s="15" t="s">
        <v>925</v>
      </c>
      <c r="L2" s="15" t="s">
        <v>926</v>
      </c>
      <c r="M2" s="15" t="s">
        <v>927</v>
      </c>
      <c r="N2" s="15" t="s">
        <v>561</v>
      </c>
      <c r="O2" s="15" t="s">
        <v>934</v>
      </c>
      <c r="P2" s="15" t="s">
        <v>937</v>
      </c>
      <c r="Q2" s="15" t="s">
        <v>938</v>
      </c>
      <c r="R2" s="15" t="s">
        <v>939</v>
      </c>
      <c r="S2" s="15" t="s">
        <v>955</v>
      </c>
      <c r="T2" s="15" t="s">
        <v>940</v>
      </c>
      <c r="U2" s="15" t="s">
        <v>941</v>
      </c>
      <c r="V2" s="15" t="s">
        <v>942</v>
      </c>
      <c r="W2" s="15" t="s">
        <v>943</v>
      </c>
      <c r="X2" s="15" t="s">
        <v>944</v>
      </c>
      <c r="Y2" s="15" t="s">
        <v>945</v>
      </c>
      <c r="Z2" s="15" t="s">
        <v>946</v>
      </c>
      <c r="AA2" s="15" t="s">
        <v>947</v>
      </c>
      <c r="AB2" s="15" t="s">
        <v>948</v>
      </c>
      <c r="AC2" s="36" t="s">
        <v>949</v>
      </c>
      <c r="AD2" s="37" t="s">
        <v>714</v>
      </c>
      <c r="AE2" t="s">
        <v>950</v>
      </c>
    </row>
    <row r="3" spans="1:31">
      <c r="A3" s="12" t="s">
        <v>1</v>
      </c>
      <c r="B3" s="14">
        <v>18</v>
      </c>
      <c r="C3" s="16"/>
      <c r="D3" s="14">
        <v>0</v>
      </c>
      <c r="E3" s="14">
        <v>0</v>
      </c>
      <c r="F3" s="14"/>
      <c r="G3" s="14">
        <v>0</v>
      </c>
      <c r="H3" s="98">
        <v>54</v>
      </c>
      <c r="I3" s="98">
        <v>843</v>
      </c>
      <c r="J3" s="98">
        <v>64</v>
      </c>
      <c r="K3" s="98">
        <v>5201</v>
      </c>
      <c r="L3" s="98">
        <v>2017</v>
      </c>
      <c r="M3" s="98">
        <v>67587</v>
      </c>
      <c r="N3" s="98">
        <v>63</v>
      </c>
      <c r="O3" s="47">
        <v>27</v>
      </c>
      <c r="P3">
        <f>IF(B3&lt;Metrics!$G$4,Metrics!$G$2,IF(B3&lt;Metrics!$H$4,Metrics!$H$2,IF(B3&lt;Metrics!$I$4,Metrics!$I$2,IF(B3&lt;Metrics!$J$4,Metrics!$J$2,IF(B3&lt;Metrics!$K$4,Metrics!$K$2,IF(B3&lt;Metrics!$L$4,Metrics!$L$2,IF(B3&lt;Metrics!$M$4,Metrics!$M$2,IF(B3&lt;Metrics!$N$4,Metrics!$N$2,IF(B3&lt;Metrics!$O$4,Metrics!$O$2,IF(B3&lt;Metrics!$P$4,Metrics!$P$2,Metrics!Q$2))))))))))</f>
        <v>0</v>
      </c>
      <c r="Q3">
        <f>IF(C3=Metrics!$G$8,Metrics!$G$2,IF(C3&lt;Metrics!$H$8,Metrics!$H$2,IF(C3&lt;Metrics!$I$8,Metrics!$I$2,IF(C3&lt;Metrics!$J$8,Metrics!$J$2,IF(C3&lt;Metrics!$K$8,Metrics!$K$2,IF(C3&lt;Metrics!$L$8,Metrics!$L$2,IF(C3&lt;Metrics!$M$8,Metrics!$M$2,IF(C3&lt;Metrics!$N$8,Metrics!$N$2,IF(C3&lt;Metrics!$O$8,Metrics!$O$2,IF(C3&lt;Metrics!$P$8,Metrics!$P$2,Metrics!$Q$2))))))))))</f>
        <v>0</v>
      </c>
      <c r="S3">
        <f>IF(E3&lt;Metrics!$G$9,Metrics!$G$2,IF(E3&lt;Metrics!$H$9,Metrics!$H$2,IF(E3&lt;Metrics!$I$9,Metrics!$I$2,IF(E3&lt;Metrics!$J$9,Metrics!$J$2,IF(E3&lt;Metrics!$K$9,Metrics!$K$2,IF(E3&lt;Metrics!$L$9,Metrics!$L$2,IF(E3&lt;Metrics!$M$9,Metrics!$M$2,IF(E3&lt;Metrics!$N$9,Metrics!$N$2,IF(E3&lt;Metrics!$O$9,Metrics!$O$2,IF(E3&lt;Metrics!$P$9,Metrics!$P$2,Metrics!$Q$2))))))))))</f>
        <v>0</v>
      </c>
      <c r="U3">
        <f>IF(G3&lt;Metrics!$G$10,Metrics!$G$2,IF(G3&lt;Metrics!$H$10,Metrics!$H$2,IF(G3&lt;Metrics!$I$10,Metrics!$I$2,IF(G3&lt;Metrics!$J$10,Metrics!$J$2,IF(G3&lt;Metrics!$K$10,Metrics!$K$2,IF(G3&lt;Metrics!$L$10,Metrics!$L$2,IF(G3&lt;Metrics!$M$10,Metrics!$M$2,IF(G3&lt;Metrics!$N$10,Metrics!$N$2,IF(G3&lt;Metrics!$O$10,Metrics!$O$2,IF(G3&lt;Metrics!$P$10,Metrics!$P$2,Metrics!$Q$2))))))))))</f>
        <v>0</v>
      </c>
      <c r="V3">
        <f>IF(H3&lt;Metrics!$G$18,Metrics!$G$2,IF(H3&lt;Metrics!$H$18,Metrics!$H$2,IF(H3&lt;Metrics!$I$18,Metrics!$I$2,IF(H3&lt;Metrics!$J$18,Metrics!$J$2,IF(H3&lt;Metrics!$K$18,Metrics!$K$2,IF(H3&lt;Metrics!$L$18,Metrics!$L$2,IF(H3&lt;Metrics!$M$18,Metrics!$M$2,IF(H3&lt;Metrics!$N$18,Metrics!$N$2,IF(H3&lt;Metrics!$O$18,Metrics!$O$2,IF(H3&lt;Metrics!$P$18,Metrics!$P$2,Metrics!$Q$2))))))))))</f>
        <v>7</v>
      </c>
      <c r="W3">
        <f>IF(I3&lt;Metrics!$G$19,Metrics!$G$2,IF(I3&lt;Metrics!$H$19,Metrics!$H$2,IF(I3&lt;Metrics!$I$19,Metrics!$I$2,IF(I3&lt;Metrics!$J$19,Metrics!$J$2,IF(I3&lt;Metrics!$K$19,Metrics!$K$2,IF(I3&lt;Metrics!$L$19,Metrics!$L$2,IF(I3&lt;Metrics!$M$19,Metrics!$M$2,IF(I3&lt;Metrics!$N$19,Metrics!$N$2,IF(I3&lt;Metrics!$O$19,Metrics!$O$2,IF(I3&lt;Metrics!$P$19,Metrics!$P$2,Metrics!$Q$2))))))))))</f>
        <v>8</v>
      </c>
      <c r="X3">
        <f>IF(J3&lt;Metrics!$G$20,Metrics!$G$2,IF(J3&lt;Metrics!$H$20,Metrics!$H$2,IF(J3&lt;Metrics!$I$20,Metrics!$I$2,IF(J3&lt;Metrics!$J$20,Metrics!$J$2,IF(J3&lt;Metrics!$K$20,Metrics!$K$2,IF(J3&lt;Metrics!$L$20,Metrics!$L$2,IF(J3&lt;Metrics!$M$20,Metrics!$M$2,IF(J3&lt;Metrics!$N$20,Metrics!$N$2,IF(J3&lt;Metrics!$O$20,Metrics!$O$2,IF(J3&lt;Metrics!$P$20,Metrics!$P$2,Metrics!$Q$2))))))))))</f>
        <v>8</v>
      </c>
      <c r="Y3">
        <f>IF(K3&lt;Metrics!$G$12,Metrics!$G$2,IF(K3&lt;Metrics!$H$12,Metrics!$H$2,IF(K3&lt;Metrics!$I$12,Metrics!$I$2,IF(K3&lt;Metrics!$J$12,Metrics!$J$2,IF(K3&lt;Metrics!$K$12,Metrics!$K$2,IF(K3&lt;Metrics!$L$12,Metrics!$L$2,IF(K3&lt;Metrics!$M$12,Metrics!$M$2,IF(K3&lt;Metrics!$N$12,Metrics!$N$2,IF(K3&lt;Metrics!$O$12,Metrics!$O$2,IF(K3&lt;Metrics!$P$12,Metrics!$P$2,Metrics!$Q$2))))))))))</f>
        <v>3</v>
      </c>
      <c r="Z3">
        <f>IF(L3&lt;Metrics!$G$13,Metrics!$G$2,IF(L3&lt;Metrics!$H$13,Metrics!$H$2,IF(L3&lt;Metrics!$I$13,Metrics!$I$2,IF(L3&lt;Metrics!$J$13,Metrics!$J$2,IF(L3&lt;Metrics!$K$13,Metrics!$K$2,IF(L3&lt;Metrics!$L$13,Metrics!$L$2,IF(L3&lt;Metrics!$M$13,Metrics!$M$2,IF(L3&lt;Metrics!$N$13,Metrics!$N$2,IF(L3&lt;Metrics!$O$13,Metrics!$O$2,IF(L3&lt;Metrics!$P$13,Metrics!$P$2,Metrics!$Q$2))))))))))</f>
        <v>5</v>
      </c>
      <c r="AA3">
        <f>IF(M3&lt;Metrics!$G$14,Metrics!$G$2,IF(M3&lt;Metrics!$H$14,Metrics!$H$2,IF(M3&lt;Metrics!$I$14,Metrics!$I$2,IF(M3&lt;Metrics!$J$14,Metrics!$J$2,IF(M3&lt;Metrics!$K$14,Metrics!$K$2,IF(M3&lt;Metrics!$L$14,Metrics!$L$2,IF(M3&lt;Metrics!$M$14,Metrics!$M$2,IF(M3&lt;Metrics!$N$14,Metrics!$N$2,IF(M3&lt;Metrics!$O$14,Metrics!$O$2,IF(M3&lt;Metrics!$P$14,Metrics!$P$2,Metrics!$Q$2))))))))))</f>
        <v>9</v>
      </c>
      <c r="AB3">
        <f>IF(N3&lt;Metrics!$G$16,Metrics!$G$2,IF(N3&lt;Metrics!$H$16,Metrics!$H$2,IF(N3&lt;Metrics!$I$16,Metrics!$I$2,IF(N3&lt;Metrics!$J$16,Metrics!$J$2,IF(N3&lt;Metrics!$K$16,Metrics!$K$2,IF(N3&lt;Metrics!$L$16,Metrics!$L$2,IF(N3&lt;Metrics!$M$16,Metrics!$M$2,IF(N3&lt;Metrics!$N$16,Metrics!$N$2,IF(N3&lt;Metrics!$O$16,Metrics!$O$2,IF(N3&lt;Metrics!$P$16,Metrics!$P$2,Metrics!$Q$2))))))))))</f>
        <v>8</v>
      </c>
      <c r="AC3">
        <f>IF(O3&lt;Metrics!$G$22,Metrics!$G$2,IF(O3&lt;Metrics!$H$22,Metrics!$H$2,IF(O3&lt;Metrics!$I$22,Metrics!$I$2,IF(O3&lt;Metrics!$J$22,Metrics!$J$2,IF(O3&lt;Metrics!$K$22,Metrics!$K$2,IF(O3&lt;Metrics!$L$22,Metrics!$L$2,IF(O3&lt;Metrics!$M$22,Metrics!$M$2,IF(O3&lt;Metrics!$N$22,Metrics!$N$2,IF(O3&lt;Metrics!$O$22,Metrics!$O$2,IF(O3&lt;Metrics!$P$22,Metrics!$P$2,Metrics!$Q$2))))))))))</f>
        <v>1</v>
      </c>
      <c r="AD3" s="38">
        <f>(P3*Metrics!F$4)+(Q3*Metrics!F$8)+(S3*Metrics!F$9)+(U3*Metrics!F$10)+(V3*Metrics!F$18)+('Final Metrics'!W102*Metrics!F$19)+('Final Metrics'!X102*Metrics!F$20)+('Final Metrics'!Y102*Metrics!F$12)+('Final Metrics'!Z102*Metrics!F$13)+('Final Metrics'!AA102*Metrics!F$14)+('Final Metrics'!AB102*Metrics!F$16)</f>
        <v>150.125</v>
      </c>
      <c r="AE3" s="39">
        <f>AD3/AD$1</f>
        <v>0.15012500000000001</v>
      </c>
    </row>
    <row r="4" spans="1:31">
      <c r="A4" s="12" t="s">
        <v>4</v>
      </c>
      <c r="B4" s="14">
        <v>617</v>
      </c>
      <c r="C4" s="16">
        <v>5</v>
      </c>
      <c r="D4" s="14">
        <v>763</v>
      </c>
      <c r="E4" s="14">
        <v>763</v>
      </c>
      <c r="F4" s="14">
        <v>179</v>
      </c>
      <c r="G4" s="14">
        <v>3815</v>
      </c>
      <c r="H4" s="98">
        <v>55</v>
      </c>
      <c r="I4" s="98">
        <v>761</v>
      </c>
      <c r="J4" s="98">
        <v>56</v>
      </c>
      <c r="K4" s="98">
        <v>9880</v>
      </c>
      <c r="L4" s="98">
        <v>510</v>
      </c>
      <c r="M4" s="98">
        <v>3471</v>
      </c>
      <c r="N4" s="98">
        <v>68</v>
      </c>
      <c r="O4" s="56">
        <v>5992</v>
      </c>
      <c r="P4">
        <f>IF(B4&lt;Metrics!$G$4,Metrics!$G$2,IF(B4&lt;Metrics!$H$4,Metrics!$H$2,IF(B4&lt;Metrics!$I$4,Metrics!$I$2,IF(B4&lt;Metrics!$J$4,Metrics!$J$2,IF(B4&lt;Metrics!$K$4,Metrics!$K$2,IF(B4&lt;Metrics!$L$4,Metrics!$L$2,IF(B4&lt;Metrics!$M$4,Metrics!$M$2,IF(B4&lt;Metrics!$N$4,Metrics!$N$2,IF(B4&lt;Metrics!$O$4,Metrics!$O$2,IF(B4&lt;Metrics!$P$4,Metrics!$P$2,Metrics!Q$2))))))))))</f>
        <v>5</v>
      </c>
      <c r="Q4">
        <f>IF(C4=Metrics!$G$8,Metrics!$G$2,IF(C4&lt;Metrics!$H$8,Metrics!$H$2,IF(C4&lt;Metrics!$I$8,Metrics!$I$2,IF(C4&lt;Metrics!$J$8,Metrics!$J$2,IF(C4&lt;Metrics!$K$8,Metrics!$K$2,IF(C4&lt;Metrics!$L$8,Metrics!$L$2,IF(C4&lt;Metrics!$M$8,Metrics!$M$2,IF(C4&lt;Metrics!$N$8,Metrics!$N$2,IF(C4&lt;Metrics!$O$8,Metrics!$O$2,IF(C4&lt;Metrics!$P$8,Metrics!$P$2,Metrics!$Q$2))))))))))</f>
        <v>10</v>
      </c>
      <c r="S4">
        <f>IF(E4&lt;Metrics!$G$9,Metrics!$G$2,IF(E4&lt;Metrics!$H$9,Metrics!$H$2,IF(E4&lt;Metrics!$I$9,Metrics!$I$2,IF(E4&lt;Metrics!$J$9,Metrics!$J$2,IF(E4&lt;Metrics!$K$9,Metrics!$K$2,IF(E4&lt;Metrics!$L$9,Metrics!$L$2,IF(E4&lt;Metrics!$M$9,Metrics!$M$2,IF(E4&lt;Metrics!$N$9,Metrics!$N$2,IF(E4&lt;Metrics!$O$9,Metrics!$O$2,IF(E4&lt;Metrics!$P$9,Metrics!$P$2,Metrics!$Q$2))))))))))</f>
        <v>9</v>
      </c>
      <c r="U4">
        <f>IF(G4&lt;Metrics!$G$10,Metrics!$G$2,IF(G4&lt;Metrics!$H$10,Metrics!$H$2,IF(G4&lt;Metrics!$I$10,Metrics!$I$2,IF(G4&lt;Metrics!$J$10,Metrics!$J$2,IF(G4&lt;Metrics!$K$10,Metrics!$K$2,IF(G4&lt;Metrics!$L$10,Metrics!$L$2,IF(G4&lt;Metrics!$M$10,Metrics!$M$2,IF(G4&lt;Metrics!$N$10,Metrics!$N$2,IF(G4&lt;Metrics!$O$10,Metrics!$O$2,IF(G4&lt;Metrics!$P$10,Metrics!$P$2,Metrics!$Q$2))))))))))</f>
        <v>9</v>
      </c>
      <c r="V4">
        <f>IF(H4&lt;Metrics!$G$18,Metrics!$G$2,IF(H4&lt;Metrics!$H$18,Metrics!$H$2,IF(H4&lt;Metrics!$I$18,Metrics!$I$2,IF(H4&lt;Metrics!$J$18,Metrics!$J$2,IF(H4&lt;Metrics!$K$18,Metrics!$K$2,IF(H4&lt;Metrics!$L$18,Metrics!$L$2,IF(H4&lt;Metrics!$M$18,Metrics!$M$2,IF(H4&lt;Metrics!$N$18,Metrics!$N$2,IF(H4&lt;Metrics!$O$18,Metrics!$O$2,IF(H4&lt;Metrics!$P$18,Metrics!$P$2,Metrics!$Q$2))))))))))</f>
        <v>8</v>
      </c>
      <c r="W4">
        <f>IF(I4&lt;Metrics!$G$19,Metrics!$G$2,IF(I4&lt;Metrics!$H$19,Metrics!$H$2,IF(I4&lt;Metrics!$I$19,Metrics!$I$2,IF(I4&lt;Metrics!$J$19,Metrics!$J$2,IF(I4&lt;Metrics!$K$19,Metrics!$K$2,IF(I4&lt;Metrics!$L$19,Metrics!$L$2,IF(I4&lt;Metrics!$M$19,Metrics!$M$2,IF(I4&lt;Metrics!$N$19,Metrics!$N$2,IF(I4&lt;Metrics!$O$19,Metrics!$O$2,IF(I4&lt;Metrics!$P$19,Metrics!$P$2,Metrics!$Q$2))))))))))</f>
        <v>6</v>
      </c>
      <c r="X4">
        <f>IF(J4&lt;Metrics!$G$20,Metrics!$G$2,IF(J4&lt;Metrics!$H$20,Metrics!$H$2,IF(J4&lt;Metrics!$I$20,Metrics!$I$2,IF(J4&lt;Metrics!$J$20,Metrics!$J$2,IF(J4&lt;Metrics!$K$20,Metrics!$K$2,IF(J4&lt;Metrics!$L$20,Metrics!$L$2,IF(J4&lt;Metrics!$M$20,Metrics!$M$2,IF(J4&lt;Metrics!$N$20,Metrics!$N$2,IF(J4&lt;Metrics!$O$20,Metrics!$O$2,IF(J4&lt;Metrics!$P$20,Metrics!$P$2,Metrics!$Q$2))))))))))</f>
        <v>6</v>
      </c>
      <c r="Y4">
        <f>IF(K4&lt;Metrics!$G$12,Metrics!$G$2,IF(K4&lt;Metrics!$H$12,Metrics!$H$2,IF(K4&lt;Metrics!$I$12,Metrics!$I$2,IF(K4&lt;Metrics!$J$12,Metrics!$J$2,IF(K4&lt;Metrics!$K$12,Metrics!$K$2,IF(K4&lt;Metrics!$L$12,Metrics!$L$2,IF(K4&lt;Metrics!$M$12,Metrics!$M$2,IF(K4&lt;Metrics!$N$12,Metrics!$N$2,IF(K4&lt;Metrics!$O$12,Metrics!$O$2,IF(K4&lt;Metrics!$P$12,Metrics!$P$2,Metrics!$Q$2))))))))))</f>
        <v>4</v>
      </c>
      <c r="Z4">
        <f>IF(L4&lt;Metrics!$G$13,Metrics!$G$2,IF(L4&lt;Metrics!$H$13,Metrics!$H$2,IF(L4&lt;Metrics!$I$13,Metrics!$I$2,IF(L4&lt;Metrics!$J$13,Metrics!$J$2,IF(L4&lt;Metrics!$K$13,Metrics!$K$2,IF(L4&lt;Metrics!$L$13,Metrics!$L$2,IF(L4&lt;Metrics!$M$13,Metrics!$M$2,IF(L4&lt;Metrics!$N$13,Metrics!$N$2,IF(L4&lt;Metrics!$O$13,Metrics!$O$2,IF(L4&lt;Metrics!$P$13,Metrics!$P$2,Metrics!$Q$2))))))))))</f>
        <v>2</v>
      </c>
      <c r="AA4">
        <f>IF(M4&lt;Metrics!$G$14,Metrics!$G$2,IF(M4&lt;Metrics!$H$14,Metrics!$H$2,IF(M4&lt;Metrics!$I$14,Metrics!$I$2,IF(M4&lt;Metrics!$J$14,Metrics!$J$2,IF(M4&lt;Metrics!$K$14,Metrics!$K$2,IF(M4&lt;Metrics!$L$14,Metrics!$L$2,IF(M4&lt;Metrics!$M$14,Metrics!$M$2,IF(M4&lt;Metrics!$N$14,Metrics!$N$2,IF(M4&lt;Metrics!$O$14,Metrics!$O$2,IF(M4&lt;Metrics!$P$14,Metrics!$P$2,Metrics!$Q$2))))))))))</f>
        <v>2</v>
      </c>
      <c r="AB4">
        <f>IF(N4&lt;Metrics!$G$16,Metrics!$G$2,IF(N4&lt;Metrics!$H$16,Metrics!$H$2,IF(N4&lt;Metrics!$I$16,Metrics!$I$2,IF(N4&lt;Metrics!$J$16,Metrics!$J$2,IF(N4&lt;Metrics!$K$16,Metrics!$K$2,IF(N4&lt;Metrics!$L$16,Metrics!$L$2,IF(N4&lt;Metrics!$M$16,Metrics!$M$2,IF(N4&lt;Metrics!$N$16,Metrics!$N$2,IF(N4&lt;Metrics!$O$16,Metrics!$O$2,IF(N4&lt;Metrics!$P$16,Metrics!$P$2,Metrics!$Q$2))))))))))</f>
        <v>8</v>
      </c>
      <c r="AC4">
        <f>IF(O4&lt;Metrics!$G$22,Metrics!$G$2,IF(O4&lt;Metrics!$H$22,Metrics!$H$2,IF(O4&lt;Metrics!$I$22,Metrics!$I$2,IF(O4&lt;Metrics!$J$22,Metrics!$J$2,IF(O4&lt;Metrics!$K$22,Metrics!$K$2,IF(O4&lt;Metrics!$L$22,Metrics!$L$2,IF(O4&lt;Metrics!$M$22,Metrics!$M$2,IF(O4&lt;Metrics!$N$22,Metrics!$N$2,IF(O4&lt;Metrics!$O$22,Metrics!$O$2,IF(O4&lt;Metrics!$P$22,Metrics!$P$2,Metrics!$Q$2))))))))))</f>
        <v>5</v>
      </c>
      <c r="AD4" s="38">
        <f>(P4*Metrics!F$4)+(Q4*Metrics!F$8)+(S4*Metrics!F$9)+(U4*Metrics!F$10)+(V4*Metrics!F$18)+('Final Metrics'!W32*Metrics!F$19)+('Final Metrics'!X32*Metrics!F$20)+('Final Metrics'!Y32*Metrics!F$12)+('Final Metrics'!Z32*Metrics!F$13)+('Final Metrics'!AA32*Metrics!F$14)+('Final Metrics'!AB32*Metrics!F$16)</f>
        <v>540.375</v>
      </c>
      <c r="AE4" s="39">
        <f>AD4/AD$1</f>
        <v>0.54037500000000005</v>
      </c>
    </row>
    <row r="5" spans="1:31">
      <c r="A5" s="12" t="s">
        <v>7</v>
      </c>
      <c r="B5" s="14">
        <v>17</v>
      </c>
      <c r="C5" s="16">
        <v>4.6428571428571432</v>
      </c>
      <c r="D5" s="14">
        <v>162</v>
      </c>
      <c r="E5" s="14">
        <v>162</v>
      </c>
      <c r="F5" s="14"/>
      <c r="G5" s="14">
        <v>743.5</v>
      </c>
      <c r="H5" s="98">
        <v>26</v>
      </c>
      <c r="I5" s="98">
        <v>732</v>
      </c>
      <c r="J5" s="98">
        <v>37</v>
      </c>
      <c r="K5" s="98">
        <v>504</v>
      </c>
      <c r="L5" s="98">
        <v>205</v>
      </c>
      <c r="M5" s="98">
        <v>7082</v>
      </c>
      <c r="N5" s="98">
        <v>0</v>
      </c>
      <c r="O5" s="47">
        <v>2</v>
      </c>
      <c r="P5">
        <f>IF(B5&lt;Metrics!$G$4,Metrics!$G$2,IF(B5&lt;Metrics!$H$4,Metrics!$H$2,IF(B5&lt;Metrics!$I$4,Metrics!$I$2,IF(B5&lt;Metrics!$J$4,Metrics!$J$2,IF(B5&lt;Metrics!$K$4,Metrics!$K$2,IF(B5&lt;Metrics!$L$4,Metrics!$L$2,IF(B5&lt;Metrics!$M$4,Metrics!$M$2,IF(B5&lt;Metrics!$N$4,Metrics!$N$2,IF(B5&lt;Metrics!$O$4,Metrics!$O$2,IF(B5&lt;Metrics!$P$4,Metrics!$P$2,Metrics!Q$2))))))))))</f>
        <v>0</v>
      </c>
      <c r="Q5">
        <f>IF(C5=Metrics!$G$8,Metrics!$G$2,IF(C5&lt;Metrics!$H$8,Metrics!$H$2,IF(C5&lt;Metrics!$I$8,Metrics!$I$2,IF(C5&lt;Metrics!$J$8,Metrics!$J$2,IF(C5&lt;Metrics!$K$8,Metrics!$K$2,IF(C5&lt;Metrics!$L$8,Metrics!$L$2,IF(C5&lt;Metrics!$M$8,Metrics!$M$2,IF(C5&lt;Metrics!$N$8,Metrics!$N$2,IF(C5&lt;Metrics!$O$8,Metrics!$O$2,IF(C5&lt;Metrics!$P$8,Metrics!$P$2,Metrics!$Q$2))))))))))</f>
        <v>9</v>
      </c>
      <c r="S5">
        <f>IF(E5&lt;Metrics!$G$9,Metrics!$G$2,IF(E5&lt;Metrics!$H$9,Metrics!$H$2,IF(E5&lt;Metrics!$I$9,Metrics!$I$2,IF(E5&lt;Metrics!$J$9,Metrics!$J$2,IF(E5&lt;Metrics!$K$9,Metrics!$K$2,IF(E5&lt;Metrics!$L$9,Metrics!$L$2,IF(E5&lt;Metrics!$M$9,Metrics!$M$2,IF(E5&lt;Metrics!$N$9,Metrics!$N$2,IF(E5&lt;Metrics!$O$9,Metrics!$O$2,IF(E5&lt;Metrics!$P$9,Metrics!$P$2,Metrics!$Q$2))))))))))</f>
        <v>5</v>
      </c>
      <c r="U5">
        <f>IF(G5&lt;Metrics!$G$10,Metrics!$G$2,IF(G5&lt;Metrics!$H$10,Metrics!$H$2,IF(G5&lt;Metrics!$I$10,Metrics!$I$2,IF(G5&lt;Metrics!$J$10,Metrics!$J$2,IF(G5&lt;Metrics!$K$10,Metrics!$K$2,IF(G5&lt;Metrics!$L$10,Metrics!$L$2,IF(G5&lt;Metrics!$M$10,Metrics!$M$2,IF(G5&lt;Metrics!$N$10,Metrics!$N$2,IF(G5&lt;Metrics!$O$10,Metrics!$O$2,IF(G5&lt;Metrics!$P$10,Metrics!$P$2,Metrics!$Q$2))))))))))</f>
        <v>7</v>
      </c>
      <c r="V5">
        <f>IF(H5&lt;Metrics!$G$18,Metrics!$G$2,IF(H5&lt;Metrics!$H$18,Metrics!$H$2,IF(H5&lt;Metrics!$I$18,Metrics!$I$2,IF(H5&lt;Metrics!$J$18,Metrics!$J$2,IF(H5&lt;Metrics!$K$18,Metrics!$K$2,IF(H5&lt;Metrics!$L$18,Metrics!$L$2,IF(H5&lt;Metrics!$M$18,Metrics!$M$2,IF(H5&lt;Metrics!$N$18,Metrics!$N$2,IF(H5&lt;Metrics!$O$18,Metrics!$O$2,IF(H5&lt;Metrics!$P$18,Metrics!$P$2,Metrics!$Q$2))))))))))</f>
        <v>3</v>
      </c>
      <c r="W5">
        <f>IF(I5&lt;Metrics!$G$19,Metrics!$G$2,IF(I5&lt;Metrics!$H$19,Metrics!$H$2,IF(I5&lt;Metrics!$I$19,Metrics!$I$2,IF(I5&lt;Metrics!$J$19,Metrics!$J$2,IF(I5&lt;Metrics!$K$19,Metrics!$K$2,IF(I5&lt;Metrics!$L$19,Metrics!$L$2,IF(I5&lt;Metrics!$M$19,Metrics!$M$2,IF(I5&lt;Metrics!$N$19,Metrics!$N$2,IF(I5&lt;Metrics!$O$19,Metrics!$O$2,IF(I5&lt;Metrics!$P$19,Metrics!$P$2,Metrics!$Q$2))))))))))</f>
        <v>6</v>
      </c>
      <c r="X5">
        <f>IF(J5&lt;Metrics!$G$20,Metrics!$G$2,IF(J5&lt;Metrics!$H$20,Metrics!$H$2,IF(J5&lt;Metrics!$I$20,Metrics!$I$2,IF(J5&lt;Metrics!$J$20,Metrics!$J$2,IF(J5&lt;Metrics!$K$20,Metrics!$K$2,IF(J5&lt;Metrics!$L$20,Metrics!$L$2,IF(J5&lt;Metrics!$M$20,Metrics!$M$2,IF(J5&lt;Metrics!$N$20,Metrics!$N$2,IF(J5&lt;Metrics!$O$20,Metrics!$O$2,IF(J5&lt;Metrics!$P$20,Metrics!$P$2,Metrics!$Q$2))))))))))</f>
        <v>3</v>
      </c>
      <c r="Y5">
        <f>IF(K5&lt;Metrics!$G$12,Metrics!$G$2,IF(K5&lt;Metrics!$H$12,Metrics!$H$2,IF(K5&lt;Metrics!$I$12,Metrics!$I$2,IF(K5&lt;Metrics!$J$12,Metrics!$J$2,IF(K5&lt;Metrics!$K$12,Metrics!$K$2,IF(K5&lt;Metrics!$L$12,Metrics!$L$2,IF(K5&lt;Metrics!$M$12,Metrics!$M$2,IF(K5&lt;Metrics!$N$12,Metrics!$N$2,IF(K5&lt;Metrics!$O$12,Metrics!$O$2,IF(K5&lt;Metrics!$P$12,Metrics!$P$2,Metrics!$Q$2))))))))))</f>
        <v>0</v>
      </c>
      <c r="Z5">
        <f>IF(L5&lt;Metrics!$G$13,Metrics!$G$2,IF(L5&lt;Metrics!$H$13,Metrics!$H$2,IF(L5&lt;Metrics!$I$13,Metrics!$I$2,IF(L5&lt;Metrics!$J$13,Metrics!$J$2,IF(L5&lt;Metrics!$K$13,Metrics!$K$2,IF(L5&lt;Metrics!$L$13,Metrics!$L$2,IF(L5&lt;Metrics!$M$13,Metrics!$M$2,IF(L5&lt;Metrics!$N$13,Metrics!$N$2,IF(L5&lt;Metrics!$O$13,Metrics!$O$2,IF(L5&lt;Metrics!$P$13,Metrics!$P$2,Metrics!$Q$2))))))))))</f>
        <v>1</v>
      </c>
      <c r="AA5">
        <f>IF(M5&lt;Metrics!$G$14,Metrics!$G$2,IF(M5&lt;Metrics!$H$14,Metrics!$H$2,IF(M5&lt;Metrics!$I$14,Metrics!$I$2,IF(M5&lt;Metrics!$J$14,Metrics!$J$2,IF(M5&lt;Metrics!$K$14,Metrics!$K$2,IF(M5&lt;Metrics!$L$14,Metrics!$L$2,IF(M5&lt;Metrics!$M$14,Metrics!$M$2,IF(M5&lt;Metrics!$N$14,Metrics!$N$2,IF(M5&lt;Metrics!$O$14,Metrics!$O$2,IF(M5&lt;Metrics!$P$14,Metrics!$P$2,Metrics!$Q$2))))))))))</f>
        <v>4</v>
      </c>
      <c r="AB5">
        <f>IF(N5&lt;Metrics!$G$16,Metrics!$G$2,IF(N5&lt;Metrics!$H$16,Metrics!$H$2,IF(N5&lt;Metrics!$I$16,Metrics!$I$2,IF(N5&lt;Metrics!$J$16,Metrics!$J$2,IF(N5&lt;Metrics!$K$16,Metrics!$K$2,IF(N5&lt;Metrics!$L$16,Metrics!$L$2,IF(N5&lt;Metrics!$M$16,Metrics!$M$2,IF(N5&lt;Metrics!$N$16,Metrics!$N$2,IF(N5&lt;Metrics!$O$16,Metrics!$O$2,IF(N5&lt;Metrics!$P$16,Metrics!$P$2,Metrics!$Q$2))))))))))</f>
        <v>0</v>
      </c>
      <c r="AC5">
        <f>IF(O5&lt;Metrics!$G$22,Metrics!$G$2,IF(O5&lt;Metrics!$H$22,Metrics!$H$2,IF(O5&lt;Metrics!$I$22,Metrics!$I$2,IF(O5&lt;Metrics!$J$22,Metrics!$J$2,IF(O5&lt;Metrics!$K$22,Metrics!$K$2,IF(O5&lt;Metrics!$L$22,Metrics!$L$2,IF(O5&lt;Metrics!$M$22,Metrics!$M$2,IF(O5&lt;Metrics!$N$22,Metrics!$N$2,IF(O5&lt;Metrics!$O$22,Metrics!$O$2,IF(O5&lt;Metrics!$P$22,Metrics!$P$2,Metrics!$Q$2))))))))))</f>
        <v>1</v>
      </c>
      <c r="AD5" s="38">
        <f>(P5*Metrics!F$4)+(Q5*Metrics!F$8)+(S5*Metrics!F$9)+(U5*Metrics!F$10)+(V5*Metrics!F$18)+('Final Metrics'!W104*Metrics!F$19)+('Final Metrics'!X104*Metrics!F$20)+('Final Metrics'!Y104*Metrics!F$12)+('Final Metrics'!Z104*Metrics!F$13)+('Final Metrics'!AA104*Metrics!F$14)+('Final Metrics'!AB104*Metrics!F$16)</f>
        <v>222.125</v>
      </c>
      <c r="AE5" s="39">
        <f>AD5/AD$1</f>
        <v>0.22212499999999999</v>
      </c>
    </row>
    <row r="6" spans="1:31">
      <c r="A6" s="12" t="s">
        <v>11</v>
      </c>
      <c r="B6" s="14">
        <v>2004</v>
      </c>
      <c r="C6" s="16">
        <v>5</v>
      </c>
      <c r="D6" s="14">
        <v>14</v>
      </c>
      <c r="E6" s="14">
        <v>14</v>
      </c>
      <c r="F6" s="14"/>
      <c r="G6" s="14">
        <v>70</v>
      </c>
      <c r="H6" s="98">
        <v>51</v>
      </c>
      <c r="I6" s="98">
        <v>850</v>
      </c>
      <c r="J6" s="98">
        <v>61</v>
      </c>
      <c r="K6" s="98">
        <v>7591</v>
      </c>
      <c r="L6" s="98">
        <v>4010</v>
      </c>
      <c r="M6" s="98">
        <v>45449</v>
      </c>
      <c r="N6" s="98">
        <v>55</v>
      </c>
      <c r="O6" s="56">
        <v>0</v>
      </c>
      <c r="P6">
        <f>IF(B6&lt;Metrics!$G$4,Metrics!$G$2,IF(B6&lt;Metrics!$H$4,Metrics!$H$2,IF(B6&lt;Metrics!$I$4,Metrics!$I$2,IF(B6&lt;Metrics!$J$4,Metrics!$J$2,IF(B6&lt;Metrics!$K$4,Metrics!$K$2,IF(B6&lt;Metrics!$L$4,Metrics!$L$2,IF(B6&lt;Metrics!$M$4,Metrics!$M$2,IF(B6&lt;Metrics!$N$4,Metrics!$N$2,IF(B6&lt;Metrics!$O$4,Metrics!$O$2,IF(B6&lt;Metrics!$P$4,Metrics!$P$2,Metrics!Q$2))))))))))</f>
        <v>7</v>
      </c>
      <c r="Q6">
        <f>IF(C6=Metrics!$G$8,Metrics!$G$2,IF(C6&lt;Metrics!$H$8,Metrics!$H$2,IF(C6&lt;Metrics!$I$8,Metrics!$I$2,IF(C6&lt;Metrics!$J$8,Metrics!$J$2,IF(C6&lt;Metrics!$K$8,Metrics!$K$2,IF(C6&lt;Metrics!$L$8,Metrics!$L$2,IF(C6&lt;Metrics!$M$8,Metrics!$M$2,IF(C6&lt;Metrics!$N$8,Metrics!$N$2,IF(C6&lt;Metrics!$O$8,Metrics!$O$2,IF(C6&lt;Metrics!$P$8,Metrics!$P$2,Metrics!$Q$2))))))))))</f>
        <v>10</v>
      </c>
      <c r="S6">
        <f>IF(E6&lt;Metrics!$G$9,Metrics!$G$2,IF(E6&lt;Metrics!$H$9,Metrics!$H$2,IF(E6&lt;Metrics!$I$9,Metrics!$I$2,IF(E6&lt;Metrics!$J$9,Metrics!$J$2,IF(E6&lt;Metrics!$K$9,Metrics!$K$2,IF(E6&lt;Metrics!$L$9,Metrics!$L$2,IF(E6&lt;Metrics!$M$9,Metrics!$M$2,IF(E6&lt;Metrics!$N$9,Metrics!$N$2,IF(E6&lt;Metrics!$O$9,Metrics!$O$2,IF(E6&lt;Metrics!$P$9,Metrics!$P$2,Metrics!$Q$2))))))))))</f>
        <v>0</v>
      </c>
      <c r="U6">
        <f>IF(G6&lt;Metrics!$G$10,Metrics!$G$2,IF(G6&lt;Metrics!$H$10,Metrics!$H$2,IF(G6&lt;Metrics!$I$10,Metrics!$I$2,IF(G6&lt;Metrics!$J$10,Metrics!$J$2,IF(G6&lt;Metrics!$K$10,Metrics!$K$2,IF(G6&lt;Metrics!$L$10,Metrics!$L$2,IF(G6&lt;Metrics!$M$10,Metrics!$M$2,IF(G6&lt;Metrics!$N$10,Metrics!$N$2,IF(G6&lt;Metrics!$O$10,Metrics!$O$2,IF(G6&lt;Metrics!$P$10,Metrics!$P$2,Metrics!$Q$2))))))))))</f>
        <v>3</v>
      </c>
      <c r="V6">
        <f>IF(H6&lt;Metrics!$G$18,Metrics!$G$2,IF(H6&lt;Metrics!$H$18,Metrics!$H$2,IF(H6&lt;Metrics!$I$18,Metrics!$I$2,IF(H6&lt;Metrics!$J$18,Metrics!$J$2,IF(H6&lt;Metrics!$K$18,Metrics!$K$2,IF(H6&lt;Metrics!$L$18,Metrics!$L$2,IF(H6&lt;Metrics!$M$18,Metrics!$M$2,IF(H6&lt;Metrics!$N$18,Metrics!$N$2,IF(H6&lt;Metrics!$O$18,Metrics!$O$2,IF(H6&lt;Metrics!$P$18,Metrics!$P$2,Metrics!$Q$2))))))))))</f>
        <v>7</v>
      </c>
      <c r="W6">
        <f>IF(I6&lt;Metrics!$G$19,Metrics!$G$2,IF(I6&lt;Metrics!$H$19,Metrics!$H$2,IF(I6&lt;Metrics!$I$19,Metrics!$I$2,IF(I6&lt;Metrics!$J$19,Metrics!$J$2,IF(I6&lt;Metrics!$K$19,Metrics!$K$2,IF(I6&lt;Metrics!$L$19,Metrics!$L$2,IF(I6&lt;Metrics!$M$19,Metrics!$M$2,IF(I6&lt;Metrics!$N$19,Metrics!$N$2,IF(I6&lt;Metrics!$O$19,Metrics!$O$2,IF(I6&lt;Metrics!$P$19,Metrics!$P$2,Metrics!$Q$2))))))))))</f>
        <v>8</v>
      </c>
      <c r="X6">
        <f>IF(J6&lt;Metrics!$G$20,Metrics!$G$2,IF(J6&lt;Metrics!$H$20,Metrics!$H$2,IF(J6&lt;Metrics!$I$20,Metrics!$I$2,IF(J6&lt;Metrics!$J$20,Metrics!$J$2,IF(J6&lt;Metrics!$K$20,Metrics!$K$2,IF(J6&lt;Metrics!$L$20,Metrics!$L$2,IF(J6&lt;Metrics!$M$20,Metrics!$M$2,IF(J6&lt;Metrics!$N$20,Metrics!$N$2,IF(J6&lt;Metrics!$O$20,Metrics!$O$2,IF(J6&lt;Metrics!$P$20,Metrics!$P$2,Metrics!$Q$2))))))))))</f>
        <v>7</v>
      </c>
      <c r="Y6">
        <f>IF(K6&lt;Metrics!$G$12,Metrics!$G$2,IF(K6&lt;Metrics!$H$12,Metrics!$H$2,IF(K6&lt;Metrics!$I$12,Metrics!$I$2,IF(K6&lt;Metrics!$J$12,Metrics!$J$2,IF(K6&lt;Metrics!$K$12,Metrics!$K$2,IF(K6&lt;Metrics!$L$12,Metrics!$L$2,IF(K6&lt;Metrics!$M$12,Metrics!$M$2,IF(K6&lt;Metrics!$N$12,Metrics!$N$2,IF(K6&lt;Metrics!$O$12,Metrics!$O$2,IF(K6&lt;Metrics!$P$12,Metrics!$P$2,Metrics!$Q$2))))))))))</f>
        <v>3</v>
      </c>
      <c r="Z6">
        <f>IF(L6&lt;Metrics!$G$13,Metrics!$G$2,IF(L6&lt;Metrics!$H$13,Metrics!$H$2,IF(L6&lt;Metrics!$I$13,Metrics!$I$2,IF(L6&lt;Metrics!$J$13,Metrics!$J$2,IF(L6&lt;Metrics!$K$13,Metrics!$K$2,IF(L6&lt;Metrics!$L$13,Metrics!$L$2,IF(L6&lt;Metrics!$M$13,Metrics!$M$2,IF(L6&lt;Metrics!$N$13,Metrics!$N$2,IF(L6&lt;Metrics!$O$13,Metrics!$O$2,IF(L6&lt;Metrics!$P$13,Metrics!$P$2,Metrics!$Q$2))))))))))</f>
        <v>6</v>
      </c>
      <c r="AA6">
        <f>IF(M6&lt;Metrics!$G$14,Metrics!$G$2,IF(M6&lt;Metrics!$H$14,Metrics!$H$2,IF(M6&lt;Metrics!$I$14,Metrics!$I$2,IF(M6&lt;Metrics!$J$14,Metrics!$J$2,IF(M6&lt;Metrics!$K$14,Metrics!$K$2,IF(M6&lt;Metrics!$L$14,Metrics!$L$2,IF(M6&lt;Metrics!$M$14,Metrics!$M$2,IF(M6&lt;Metrics!$N$14,Metrics!$N$2,IF(M6&lt;Metrics!$O$14,Metrics!$O$2,IF(M6&lt;Metrics!$P$14,Metrics!$P$2,Metrics!$Q$2))))))))))</f>
        <v>8</v>
      </c>
      <c r="AB6">
        <f>IF(N6&lt;Metrics!$G$16,Metrics!$G$2,IF(N6&lt;Metrics!$H$16,Metrics!$H$2,IF(N6&lt;Metrics!$I$16,Metrics!$I$2,IF(N6&lt;Metrics!$J$16,Metrics!$J$2,IF(N6&lt;Metrics!$K$16,Metrics!$K$2,IF(N6&lt;Metrics!$L$16,Metrics!$L$2,IF(N6&lt;Metrics!$M$16,Metrics!$M$2,IF(N6&lt;Metrics!$N$16,Metrics!$N$2,IF(N6&lt;Metrics!$O$16,Metrics!$O$2,IF(N6&lt;Metrics!$P$16,Metrics!$P$2,Metrics!$Q$2))))))))))</f>
        <v>6</v>
      </c>
      <c r="AC6">
        <f>IF(O6&lt;Metrics!$G$22,Metrics!$G$2,IF(O6&lt;Metrics!$H$22,Metrics!$H$2,IF(O6&lt;Metrics!$I$22,Metrics!$I$2,IF(O6&lt;Metrics!$J$22,Metrics!$J$2,IF(O6&lt;Metrics!$K$22,Metrics!$K$2,IF(O6&lt;Metrics!$L$22,Metrics!$L$2,IF(O6&lt;Metrics!$M$22,Metrics!$M$2,IF(O6&lt;Metrics!$N$22,Metrics!$N$2,IF(O6&lt;Metrics!$O$22,Metrics!$O$2,IF(O6&lt;Metrics!$P$22,Metrics!$P$2,Metrics!$Q$2))))))))))</f>
        <v>0</v>
      </c>
      <c r="AD6" s="38">
        <f>(P6*Metrics!F$4)+(Q6*Metrics!F$8)+(S6*Metrics!F$9)+(U6*Metrics!F$10)+(V6*Metrics!F$18)+('Final Metrics'!W15*Metrics!F$19)+('Final Metrics'!X15*Metrics!F$20)+('Final Metrics'!Y15*Metrics!F$12)+('Final Metrics'!Z15*Metrics!F$13)+('Final Metrics'!AA15*Metrics!F$14)+('Final Metrics'!AB15*Metrics!F$16)</f>
        <v>391.875</v>
      </c>
      <c r="AE6" s="39">
        <f>AD6/AD$1</f>
        <v>0.39187499999999997</v>
      </c>
    </row>
    <row r="7" spans="1:31">
      <c r="A7" s="12" t="s">
        <v>14</v>
      </c>
      <c r="B7" s="14">
        <v>17</v>
      </c>
      <c r="C7" s="16"/>
      <c r="D7" s="14"/>
      <c r="E7" s="14"/>
      <c r="F7" s="14"/>
      <c r="G7" s="14">
        <v>0</v>
      </c>
      <c r="H7" s="98">
        <v>53</v>
      </c>
      <c r="I7" s="98">
        <v>836</v>
      </c>
      <c r="J7" s="98">
        <v>65</v>
      </c>
      <c r="K7" s="98">
        <v>17872</v>
      </c>
      <c r="L7" s="98">
        <v>9349</v>
      </c>
      <c r="M7" s="98">
        <v>10557</v>
      </c>
      <c r="N7" s="98">
        <v>78</v>
      </c>
      <c r="O7" s="47">
        <v>54</v>
      </c>
      <c r="P7">
        <f>IF(B7&lt;Metrics!$G$4,Metrics!$G$2,IF(B7&lt;Metrics!$H$4,Metrics!$H$2,IF(B7&lt;Metrics!$I$4,Metrics!$I$2,IF(B7&lt;Metrics!$J$4,Metrics!$J$2,IF(B7&lt;Metrics!$K$4,Metrics!$K$2,IF(B7&lt;Metrics!$L$4,Metrics!$L$2,IF(B7&lt;Metrics!$M$4,Metrics!$M$2,IF(B7&lt;Metrics!$N$4,Metrics!$N$2,IF(B7&lt;Metrics!$O$4,Metrics!$O$2,IF(B7&lt;Metrics!$P$4,Metrics!$P$2,Metrics!Q$2))))))))))</f>
        <v>0</v>
      </c>
      <c r="Q7">
        <f>IF(C7=Metrics!$G$8,Metrics!$G$2,IF(C7&lt;Metrics!$H$8,Metrics!$H$2,IF(C7&lt;Metrics!$I$8,Metrics!$I$2,IF(C7&lt;Metrics!$J$8,Metrics!$J$2,IF(C7&lt;Metrics!$K$8,Metrics!$K$2,IF(C7&lt;Metrics!$L$8,Metrics!$L$2,IF(C7&lt;Metrics!$M$8,Metrics!$M$2,IF(C7&lt;Metrics!$N$8,Metrics!$N$2,IF(C7&lt;Metrics!$O$8,Metrics!$O$2,IF(C7&lt;Metrics!$P$8,Metrics!$P$2,Metrics!$Q$2))))))))))</f>
        <v>0</v>
      </c>
      <c r="S7">
        <f>IF(E7&lt;Metrics!$G$9,Metrics!$G$2,IF(E7&lt;Metrics!$H$9,Metrics!$H$2,IF(E7&lt;Metrics!$I$9,Metrics!$I$2,IF(E7&lt;Metrics!$J$9,Metrics!$J$2,IF(E7&lt;Metrics!$K$9,Metrics!$K$2,IF(E7&lt;Metrics!$L$9,Metrics!$L$2,IF(E7&lt;Metrics!$M$9,Metrics!$M$2,IF(E7&lt;Metrics!$N$9,Metrics!$N$2,IF(E7&lt;Metrics!$O$9,Metrics!$O$2,IF(E7&lt;Metrics!$P$9,Metrics!$P$2,Metrics!$Q$2))))))))))</f>
        <v>0</v>
      </c>
      <c r="U7">
        <f>IF(G7&lt;Metrics!$G$10,Metrics!$G$2,IF(G7&lt;Metrics!$H$10,Metrics!$H$2,IF(G7&lt;Metrics!$I$10,Metrics!$I$2,IF(G7&lt;Metrics!$J$10,Metrics!$J$2,IF(G7&lt;Metrics!$K$10,Metrics!$K$2,IF(G7&lt;Metrics!$L$10,Metrics!$L$2,IF(G7&lt;Metrics!$M$10,Metrics!$M$2,IF(G7&lt;Metrics!$N$10,Metrics!$N$2,IF(G7&lt;Metrics!$O$10,Metrics!$O$2,IF(G7&lt;Metrics!$P$10,Metrics!$P$2,Metrics!$Q$2))))))))))</f>
        <v>0</v>
      </c>
      <c r="V7">
        <f>IF(H7&lt;Metrics!$G$18,Metrics!$G$2,IF(H7&lt;Metrics!$H$18,Metrics!$H$2,IF(H7&lt;Metrics!$I$18,Metrics!$I$2,IF(H7&lt;Metrics!$J$18,Metrics!$J$2,IF(H7&lt;Metrics!$K$18,Metrics!$K$2,IF(H7&lt;Metrics!$L$18,Metrics!$L$2,IF(H7&lt;Metrics!$M$18,Metrics!$M$2,IF(H7&lt;Metrics!$N$18,Metrics!$N$2,IF(H7&lt;Metrics!$O$18,Metrics!$O$2,IF(H7&lt;Metrics!$P$18,Metrics!$P$2,Metrics!$Q$2))))))))))</f>
        <v>7</v>
      </c>
      <c r="W7">
        <f>IF(I7&lt;Metrics!$G$19,Metrics!$G$2,IF(I7&lt;Metrics!$H$19,Metrics!$H$2,IF(I7&lt;Metrics!$I$19,Metrics!$I$2,IF(I7&lt;Metrics!$J$19,Metrics!$J$2,IF(I7&lt;Metrics!$K$19,Metrics!$K$2,IF(I7&lt;Metrics!$L$19,Metrics!$L$2,IF(I7&lt;Metrics!$M$19,Metrics!$M$2,IF(I7&lt;Metrics!$N$19,Metrics!$N$2,IF(I7&lt;Metrics!$O$19,Metrics!$O$2,IF(I7&lt;Metrics!$P$19,Metrics!$P$2,Metrics!$Q$2))))))))))</f>
        <v>8</v>
      </c>
      <c r="X7">
        <f>IF(J7&lt;Metrics!$G$20,Metrics!$G$2,IF(J7&lt;Metrics!$H$20,Metrics!$H$2,IF(J7&lt;Metrics!$I$20,Metrics!$I$2,IF(J7&lt;Metrics!$J$20,Metrics!$J$2,IF(J7&lt;Metrics!$K$20,Metrics!$K$2,IF(J7&lt;Metrics!$L$20,Metrics!$L$2,IF(J7&lt;Metrics!$M$20,Metrics!$M$2,IF(J7&lt;Metrics!$N$20,Metrics!$N$2,IF(J7&lt;Metrics!$O$20,Metrics!$O$2,IF(J7&lt;Metrics!$P$20,Metrics!$P$2,Metrics!$Q$2))))))))))</f>
        <v>8</v>
      </c>
      <c r="Y7">
        <f>IF(K7&lt;Metrics!$G$12,Metrics!$G$2,IF(K7&lt;Metrics!$H$12,Metrics!$H$2,IF(K7&lt;Metrics!$I$12,Metrics!$I$2,IF(K7&lt;Metrics!$J$12,Metrics!$J$2,IF(K7&lt;Metrics!$K$12,Metrics!$K$2,IF(K7&lt;Metrics!$L$12,Metrics!$L$2,IF(K7&lt;Metrics!$M$12,Metrics!$M$2,IF(K7&lt;Metrics!$N$12,Metrics!$N$2,IF(K7&lt;Metrics!$O$12,Metrics!$O$2,IF(K7&lt;Metrics!$P$12,Metrics!$P$2,Metrics!$Q$2))))))))))</f>
        <v>4</v>
      </c>
      <c r="Z7">
        <f>IF(L7&lt;Metrics!$G$13,Metrics!$G$2,IF(L7&lt;Metrics!$H$13,Metrics!$H$2,IF(L7&lt;Metrics!$I$13,Metrics!$I$2,IF(L7&lt;Metrics!$J$13,Metrics!$J$2,IF(L7&lt;Metrics!$K$13,Metrics!$K$2,IF(L7&lt;Metrics!$L$13,Metrics!$L$2,IF(L7&lt;Metrics!$M$13,Metrics!$M$2,IF(L7&lt;Metrics!$N$13,Metrics!$N$2,IF(L7&lt;Metrics!$O$13,Metrics!$O$2,IF(L7&lt;Metrics!$P$13,Metrics!$P$2,Metrics!$Q$2))))))))))</f>
        <v>7</v>
      </c>
      <c r="AA7">
        <f>IF(M7&lt;Metrics!$G$14,Metrics!$G$2,IF(M7&lt;Metrics!$H$14,Metrics!$H$2,IF(M7&lt;Metrics!$I$14,Metrics!$I$2,IF(M7&lt;Metrics!$J$14,Metrics!$J$2,IF(M7&lt;Metrics!$K$14,Metrics!$K$2,IF(M7&lt;Metrics!$L$14,Metrics!$L$2,IF(M7&lt;Metrics!$M$14,Metrics!$M$2,IF(M7&lt;Metrics!$N$14,Metrics!$N$2,IF(M7&lt;Metrics!$O$14,Metrics!$O$2,IF(M7&lt;Metrics!$P$14,Metrics!$P$2,Metrics!$Q$2))))))))))</f>
        <v>5</v>
      </c>
      <c r="AB7">
        <f>IF(N7&lt;Metrics!$G$16,Metrics!$G$2,IF(N7&lt;Metrics!$H$16,Metrics!$H$2,IF(N7&lt;Metrics!$I$16,Metrics!$I$2,IF(N7&lt;Metrics!$J$16,Metrics!$J$2,IF(N7&lt;Metrics!$K$16,Metrics!$K$2,IF(N7&lt;Metrics!$L$16,Metrics!$L$2,IF(N7&lt;Metrics!$M$16,Metrics!$M$2,IF(N7&lt;Metrics!$N$16,Metrics!$N$2,IF(N7&lt;Metrics!$O$16,Metrics!$O$2,IF(N7&lt;Metrics!$P$16,Metrics!$P$2,Metrics!$Q$2))))))))))</f>
        <v>9</v>
      </c>
      <c r="AC7">
        <f>IF(O7&lt;Metrics!$G$22,Metrics!$G$2,IF(O7&lt;Metrics!$H$22,Metrics!$H$2,IF(O7&lt;Metrics!$I$22,Metrics!$I$2,IF(O7&lt;Metrics!$J$22,Metrics!$J$2,IF(O7&lt;Metrics!$K$22,Metrics!$K$2,IF(O7&lt;Metrics!$L$22,Metrics!$L$2,IF(O7&lt;Metrics!$M$22,Metrics!$M$2,IF(O7&lt;Metrics!$N$22,Metrics!$N$2,IF(O7&lt;Metrics!$O$22,Metrics!$O$2,IF(O7&lt;Metrics!$P$22,Metrics!$P$2,Metrics!$Q$2))))))))))</f>
        <v>1</v>
      </c>
      <c r="AD7" s="38">
        <f>(P7*Metrics!F$4)+(Q7*Metrics!F$8)+(S7*Metrics!F$9)+(U7*Metrics!F$10)+(V7*Metrics!F$18)+('Final Metrics'!W105*Metrics!F$19)+('Final Metrics'!X105*Metrics!F$20)+('Final Metrics'!Y105*Metrics!F$12)+('Final Metrics'!Z105*Metrics!F$13)+('Final Metrics'!AA105*Metrics!F$14)+('Final Metrics'!AB105*Metrics!F$16)</f>
        <v>152.875</v>
      </c>
      <c r="AE7" s="39">
        <f>AD7/AD$1</f>
        <v>0.15287500000000001</v>
      </c>
    </row>
    <row r="8" spans="1:31">
      <c r="A8" s="12" t="s">
        <v>17</v>
      </c>
      <c r="B8" s="14">
        <v>360</v>
      </c>
      <c r="C8" s="16"/>
      <c r="D8" s="14"/>
      <c r="E8" s="14"/>
      <c r="F8" s="14"/>
      <c r="G8" s="14">
        <v>0</v>
      </c>
      <c r="H8" s="98">
        <v>49</v>
      </c>
      <c r="I8" s="98">
        <v>786</v>
      </c>
      <c r="J8" s="98">
        <v>59</v>
      </c>
      <c r="K8" s="98">
        <v>9218</v>
      </c>
      <c r="L8" s="98">
        <v>1911</v>
      </c>
      <c r="M8" s="98">
        <v>15900</v>
      </c>
      <c r="N8" s="98">
        <v>71</v>
      </c>
      <c r="O8" s="56">
        <v>0</v>
      </c>
      <c r="P8">
        <f>IF(B8&lt;Metrics!$G$4,Metrics!$G$2,IF(B8&lt;Metrics!$H$4,Metrics!$H$2,IF(B8&lt;Metrics!$I$4,Metrics!$I$2,IF(B8&lt;Metrics!$J$4,Metrics!$J$2,IF(B8&lt;Metrics!$K$4,Metrics!$K$2,IF(B8&lt;Metrics!$L$4,Metrics!$L$2,IF(B8&lt;Metrics!$M$4,Metrics!$M$2,IF(B8&lt;Metrics!$N$4,Metrics!$N$2,IF(B8&lt;Metrics!$O$4,Metrics!$O$2,IF(B8&lt;Metrics!$P$4,Metrics!$P$2,Metrics!Q$2))))))))))</f>
        <v>4</v>
      </c>
      <c r="Q8">
        <f>IF(C8=Metrics!$G$8,Metrics!$G$2,IF(C8&lt;Metrics!$H$8,Metrics!$H$2,IF(C8&lt;Metrics!$I$8,Metrics!$I$2,IF(C8&lt;Metrics!$J$8,Metrics!$J$2,IF(C8&lt;Metrics!$K$8,Metrics!$K$2,IF(C8&lt;Metrics!$L$8,Metrics!$L$2,IF(C8&lt;Metrics!$M$8,Metrics!$M$2,IF(C8&lt;Metrics!$N$8,Metrics!$N$2,IF(C8&lt;Metrics!$O$8,Metrics!$O$2,IF(C8&lt;Metrics!$P$8,Metrics!$P$2,Metrics!$Q$2))))))))))</f>
        <v>0</v>
      </c>
      <c r="S8">
        <f>IF(E8&lt;Metrics!$G$9,Metrics!$G$2,IF(E8&lt;Metrics!$H$9,Metrics!$H$2,IF(E8&lt;Metrics!$I$9,Metrics!$I$2,IF(E8&lt;Metrics!$J$9,Metrics!$J$2,IF(E8&lt;Metrics!$K$9,Metrics!$K$2,IF(E8&lt;Metrics!$L$9,Metrics!$L$2,IF(E8&lt;Metrics!$M$9,Metrics!$M$2,IF(E8&lt;Metrics!$N$9,Metrics!$N$2,IF(E8&lt;Metrics!$O$9,Metrics!$O$2,IF(E8&lt;Metrics!$P$9,Metrics!$P$2,Metrics!$Q$2))))))))))</f>
        <v>0</v>
      </c>
      <c r="U8">
        <f>IF(G8&lt;Metrics!$G$10,Metrics!$G$2,IF(G8&lt;Metrics!$H$10,Metrics!$H$2,IF(G8&lt;Metrics!$I$10,Metrics!$I$2,IF(G8&lt;Metrics!$J$10,Metrics!$J$2,IF(G8&lt;Metrics!$K$10,Metrics!$K$2,IF(G8&lt;Metrics!$L$10,Metrics!$L$2,IF(G8&lt;Metrics!$M$10,Metrics!$M$2,IF(G8&lt;Metrics!$N$10,Metrics!$N$2,IF(G8&lt;Metrics!$O$10,Metrics!$O$2,IF(G8&lt;Metrics!$P$10,Metrics!$P$2,Metrics!$Q$2))))))))))</f>
        <v>0</v>
      </c>
      <c r="V8">
        <f>IF(H8&lt;Metrics!$G$18,Metrics!$G$2,IF(H8&lt;Metrics!$H$18,Metrics!$H$2,IF(H8&lt;Metrics!$I$18,Metrics!$I$2,IF(H8&lt;Metrics!$J$18,Metrics!$J$2,IF(H8&lt;Metrics!$K$18,Metrics!$K$2,IF(H8&lt;Metrics!$L$18,Metrics!$L$2,IF(H8&lt;Metrics!$M$18,Metrics!$M$2,IF(H8&lt;Metrics!$N$18,Metrics!$N$2,IF(H8&lt;Metrics!$O$18,Metrics!$O$2,IF(H8&lt;Metrics!$P$18,Metrics!$P$2,Metrics!$Q$2))))))))))</f>
        <v>7</v>
      </c>
      <c r="W8">
        <f>IF(I8&lt;Metrics!$G$19,Metrics!$G$2,IF(I8&lt;Metrics!$H$19,Metrics!$H$2,IF(I8&lt;Metrics!$I$19,Metrics!$I$2,IF(I8&lt;Metrics!$J$19,Metrics!$J$2,IF(I8&lt;Metrics!$K$19,Metrics!$K$2,IF(I8&lt;Metrics!$L$19,Metrics!$L$2,IF(I8&lt;Metrics!$M$19,Metrics!$M$2,IF(I8&lt;Metrics!$N$19,Metrics!$N$2,IF(I8&lt;Metrics!$O$19,Metrics!$O$2,IF(I8&lt;Metrics!$P$19,Metrics!$P$2,Metrics!$Q$2))))))))))</f>
        <v>7</v>
      </c>
      <c r="X8">
        <f>IF(J8&lt;Metrics!$G$20,Metrics!$G$2,IF(J8&lt;Metrics!$H$20,Metrics!$H$2,IF(J8&lt;Metrics!$I$20,Metrics!$I$2,IF(J8&lt;Metrics!$J$20,Metrics!$J$2,IF(J8&lt;Metrics!$K$20,Metrics!$K$2,IF(J8&lt;Metrics!$L$20,Metrics!$L$2,IF(J8&lt;Metrics!$M$20,Metrics!$M$2,IF(J8&lt;Metrics!$N$20,Metrics!$N$2,IF(J8&lt;Metrics!$O$20,Metrics!$O$2,IF(J8&lt;Metrics!$P$20,Metrics!$P$2,Metrics!$Q$2))))))))))</f>
        <v>7</v>
      </c>
      <c r="Y8">
        <f>IF(K8&lt;Metrics!$G$12,Metrics!$G$2,IF(K8&lt;Metrics!$H$12,Metrics!$H$2,IF(K8&lt;Metrics!$I$12,Metrics!$I$2,IF(K8&lt;Metrics!$J$12,Metrics!$J$2,IF(K8&lt;Metrics!$K$12,Metrics!$K$2,IF(K8&lt;Metrics!$L$12,Metrics!$L$2,IF(K8&lt;Metrics!$M$12,Metrics!$M$2,IF(K8&lt;Metrics!$N$12,Metrics!$N$2,IF(K8&lt;Metrics!$O$12,Metrics!$O$2,IF(K8&lt;Metrics!$P$12,Metrics!$P$2,Metrics!$Q$2))))))))))</f>
        <v>4</v>
      </c>
      <c r="Z8">
        <f>IF(L8&lt;Metrics!$G$13,Metrics!$G$2,IF(L8&lt;Metrics!$H$13,Metrics!$H$2,IF(L8&lt;Metrics!$I$13,Metrics!$I$2,IF(L8&lt;Metrics!$J$13,Metrics!$J$2,IF(L8&lt;Metrics!$K$13,Metrics!$K$2,IF(L8&lt;Metrics!$L$13,Metrics!$L$2,IF(L8&lt;Metrics!$M$13,Metrics!$M$2,IF(L8&lt;Metrics!$N$13,Metrics!$N$2,IF(L8&lt;Metrics!$O$13,Metrics!$O$2,IF(L8&lt;Metrics!$P$13,Metrics!$P$2,Metrics!$Q$2))))))))))</f>
        <v>5</v>
      </c>
      <c r="AA8">
        <f>IF(M8&lt;Metrics!$G$14,Metrics!$G$2,IF(M8&lt;Metrics!$H$14,Metrics!$H$2,IF(M8&lt;Metrics!$I$14,Metrics!$I$2,IF(M8&lt;Metrics!$J$14,Metrics!$J$2,IF(M8&lt;Metrics!$K$14,Metrics!$K$2,IF(M8&lt;Metrics!$L$14,Metrics!$L$2,IF(M8&lt;Metrics!$M$14,Metrics!$M$2,IF(M8&lt;Metrics!$N$14,Metrics!$N$2,IF(M8&lt;Metrics!$O$14,Metrics!$O$2,IF(M8&lt;Metrics!$P$14,Metrics!$P$2,Metrics!$Q$2))))))))))</f>
        <v>6</v>
      </c>
      <c r="AB8">
        <f>IF(N8&lt;Metrics!$G$16,Metrics!$G$2,IF(N8&lt;Metrics!$H$16,Metrics!$H$2,IF(N8&lt;Metrics!$I$16,Metrics!$I$2,IF(N8&lt;Metrics!$J$16,Metrics!$J$2,IF(N8&lt;Metrics!$K$16,Metrics!$K$2,IF(N8&lt;Metrics!$L$16,Metrics!$L$2,IF(N8&lt;Metrics!$M$16,Metrics!$M$2,IF(N8&lt;Metrics!$N$16,Metrics!$N$2,IF(N8&lt;Metrics!$O$16,Metrics!$O$2,IF(N8&lt;Metrics!$P$16,Metrics!$P$2,Metrics!$Q$2))))))))))</f>
        <v>9</v>
      </c>
      <c r="AC8">
        <f>IF(O8&lt;Metrics!$G$22,Metrics!$G$2,IF(O8&lt;Metrics!$H$22,Metrics!$H$2,IF(O8&lt;Metrics!$I$22,Metrics!$I$2,IF(O8&lt;Metrics!$J$22,Metrics!$J$2,IF(O8&lt;Metrics!$K$22,Metrics!$K$2,IF(O8&lt;Metrics!$L$22,Metrics!$L$2,IF(O8&lt;Metrics!$M$22,Metrics!$M$2,IF(O8&lt;Metrics!$N$22,Metrics!$N$2,IF(O8&lt;Metrics!$O$22,Metrics!$O$2,IF(O8&lt;Metrics!$P$22,Metrics!$P$2,Metrics!$Q$2))))))))))</f>
        <v>0</v>
      </c>
      <c r="AD8" s="38">
        <f>(P8*Metrics!F$4)+(Q8*Metrics!F$8)+(S8*Metrics!F$9)+(U8*Metrics!F$10)+(V8*Metrics!F$18)+('Final Metrics'!W47*Metrics!F$19)+('Final Metrics'!X47*Metrics!F$20)+('Final Metrics'!Y47*Metrics!F$12)+('Final Metrics'!Z47*Metrics!F$13)+('Final Metrics'!AA47*Metrics!F$14)+('Final Metrics'!AB47*Metrics!F$16)</f>
        <v>125</v>
      </c>
      <c r="AE8" s="39">
        <f>AD8/AD$1</f>
        <v>0.125</v>
      </c>
    </row>
    <row r="9" spans="1:31">
      <c r="A9" s="12" t="s">
        <v>19</v>
      </c>
      <c r="B9" s="14">
        <v>6</v>
      </c>
      <c r="C9" s="16"/>
      <c r="D9" s="14"/>
      <c r="E9" s="14"/>
      <c r="F9" s="14"/>
      <c r="G9" s="14">
        <v>0</v>
      </c>
      <c r="H9" s="98">
        <v>29</v>
      </c>
      <c r="I9" s="98">
        <v>736</v>
      </c>
      <c r="J9" s="98">
        <v>56</v>
      </c>
      <c r="K9" s="98">
        <v>10896</v>
      </c>
      <c r="L9" s="98">
        <v>1725</v>
      </c>
      <c r="M9" s="98">
        <v>5405</v>
      </c>
      <c r="N9" s="98">
        <v>65</v>
      </c>
      <c r="O9" s="56">
        <v>734</v>
      </c>
      <c r="P9">
        <f>IF(B9&lt;Metrics!$G$4,Metrics!$G$2,IF(B9&lt;Metrics!$H$4,Metrics!$H$2,IF(B9&lt;Metrics!$I$4,Metrics!$I$2,IF(B9&lt;Metrics!$J$4,Metrics!$J$2,IF(B9&lt;Metrics!$K$4,Metrics!$K$2,IF(B9&lt;Metrics!$L$4,Metrics!$L$2,IF(B9&lt;Metrics!$M$4,Metrics!$M$2,IF(B9&lt;Metrics!$N$4,Metrics!$N$2,IF(B9&lt;Metrics!$O$4,Metrics!$O$2,IF(B9&lt;Metrics!$P$4,Metrics!$P$2,Metrics!Q$2))))))))))</f>
        <v>0</v>
      </c>
      <c r="Q9">
        <f>IF(C9=Metrics!$G$8,Metrics!$G$2,IF(C9&lt;Metrics!$H$8,Metrics!$H$2,IF(C9&lt;Metrics!$I$8,Metrics!$I$2,IF(C9&lt;Metrics!$J$8,Metrics!$J$2,IF(C9&lt;Metrics!$K$8,Metrics!$K$2,IF(C9&lt;Metrics!$L$8,Metrics!$L$2,IF(C9&lt;Metrics!$M$8,Metrics!$M$2,IF(C9&lt;Metrics!$N$8,Metrics!$N$2,IF(C9&lt;Metrics!$O$8,Metrics!$O$2,IF(C9&lt;Metrics!$P$8,Metrics!$P$2,Metrics!$Q$2))))))))))</f>
        <v>0</v>
      </c>
      <c r="S9">
        <f>IF(E9&lt;Metrics!$G$9,Metrics!$G$2,IF(E9&lt;Metrics!$H$9,Metrics!$H$2,IF(E9&lt;Metrics!$I$9,Metrics!$I$2,IF(E9&lt;Metrics!$J$9,Metrics!$J$2,IF(E9&lt;Metrics!$K$9,Metrics!$K$2,IF(E9&lt;Metrics!$L$9,Metrics!$L$2,IF(E9&lt;Metrics!$M$9,Metrics!$M$2,IF(E9&lt;Metrics!$N$9,Metrics!$N$2,IF(E9&lt;Metrics!$O$9,Metrics!$O$2,IF(E9&lt;Metrics!$P$9,Metrics!$P$2,Metrics!$Q$2))))))))))</f>
        <v>0</v>
      </c>
      <c r="U9">
        <f>IF(G9&lt;Metrics!$G$10,Metrics!$G$2,IF(G9&lt;Metrics!$H$10,Metrics!$H$2,IF(G9&lt;Metrics!$I$10,Metrics!$I$2,IF(G9&lt;Metrics!$J$10,Metrics!$J$2,IF(G9&lt;Metrics!$K$10,Metrics!$K$2,IF(G9&lt;Metrics!$L$10,Metrics!$L$2,IF(G9&lt;Metrics!$M$10,Metrics!$M$2,IF(G9&lt;Metrics!$N$10,Metrics!$N$2,IF(G9&lt;Metrics!$O$10,Metrics!$O$2,IF(G9&lt;Metrics!$P$10,Metrics!$P$2,Metrics!$Q$2))))))))))</f>
        <v>0</v>
      </c>
      <c r="V9">
        <f>IF(H9&lt;Metrics!$G$18,Metrics!$G$2,IF(H9&lt;Metrics!$H$18,Metrics!$H$2,IF(H9&lt;Metrics!$I$18,Metrics!$I$2,IF(H9&lt;Metrics!$J$18,Metrics!$J$2,IF(H9&lt;Metrics!$K$18,Metrics!$K$2,IF(H9&lt;Metrics!$L$18,Metrics!$L$2,IF(H9&lt;Metrics!$M$18,Metrics!$M$2,IF(H9&lt;Metrics!$N$18,Metrics!$N$2,IF(H9&lt;Metrics!$O$18,Metrics!$O$2,IF(H9&lt;Metrics!$P$18,Metrics!$P$2,Metrics!$Q$2))))))))))</f>
        <v>3</v>
      </c>
      <c r="W9">
        <f>IF(I9&lt;Metrics!$G$19,Metrics!$G$2,IF(I9&lt;Metrics!$H$19,Metrics!$H$2,IF(I9&lt;Metrics!$I$19,Metrics!$I$2,IF(I9&lt;Metrics!$J$19,Metrics!$J$2,IF(I9&lt;Metrics!$K$19,Metrics!$K$2,IF(I9&lt;Metrics!$L$19,Metrics!$L$2,IF(I9&lt;Metrics!$M$19,Metrics!$M$2,IF(I9&lt;Metrics!$N$19,Metrics!$N$2,IF(I9&lt;Metrics!$O$19,Metrics!$O$2,IF(I9&lt;Metrics!$P$19,Metrics!$P$2,Metrics!$Q$2))))))))))</f>
        <v>6</v>
      </c>
      <c r="X9">
        <f>IF(J9&lt;Metrics!$G$20,Metrics!$G$2,IF(J9&lt;Metrics!$H$20,Metrics!$H$2,IF(J9&lt;Metrics!$I$20,Metrics!$I$2,IF(J9&lt;Metrics!$J$20,Metrics!$J$2,IF(J9&lt;Metrics!$K$20,Metrics!$K$2,IF(J9&lt;Metrics!$L$20,Metrics!$L$2,IF(J9&lt;Metrics!$M$20,Metrics!$M$2,IF(J9&lt;Metrics!$N$20,Metrics!$N$2,IF(J9&lt;Metrics!$O$20,Metrics!$O$2,IF(J9&lt;Metrics!$P$20,Metrics!$P$2,Metrics!$Q$2))))))))))</f>
        <v>6</v>
      </c>
      <c r="Y9">
        <f>IF(K9&lt;Metrics!$G$12,Metrics!$G$2,IF(K9&lt;Metrics!$H$12,Metrics!$H$2,IF(K9&lt;Metrics!$I$12,Metrics!$I$2,IF(K9&lt;Metrics!$J$12,Metrics!$J$2,IF(K9&lt;Metrics!$K$12,Metrics!$K$2,IF(K9&lt;Metrics!$L$12,Metrics!$L$2,IF(K9&lt;Metrics!$M$12,Metrics!$M$2,IF(K9&lt;Metrics!$N$12,Metrics!$N$2,IF(K9&lt;Metrics!$O$12,Metrics!$O$2,IF(K9&lt;Metrics!$P$12,Metrics!$P$2,Metrics!$Q$2))))))))))</f>
        <v>4</v>
      </c>
      <c r="Z9">
        <f>IF(L9&lt;Metrics!$G$13,Metrics!$G$2,IF(L9&lt;Metrics!$H$13,Metrics!$H$2,IF(L9&lt;Metrics!$I$13,Metrics!$I$2,IF(L9&lt;Metrics!$J$13,Metrics!$J$2,IF(L9&lt;Metrics!$K$13,Metrics!$K$2,IF(L9&lt;Metrics!$L$13,Metrics!$L$2,IF(L9&lt;Metrics!$M$13,Metrics!$M$2,IF(L9&lt;Metrics!$N$13,Metrics!$N$2,IF(L9&lt;Metrics!$O$13,Metrics!$O$2,IF(L9&lt;Metrics!$P$13,Metrics!$P$2,Metrics!$Q$2))))))))))</f>
        <v>4</v>
      </c>
      <c r="AA9">
        <f>IF(M9&lt;Metrics!$G$14,Metrics!$G$2,IF(M9&lt;Metrics!$H$14,Metrics!$H$2,IF(M9&lt;Metrics!$I$14,Metrics!$I$2,IF(M9&lt;Metrics!$J$14,Metrics!$J$2,IF(M9&lt;Metrics!$K$14,Metrics!$K$2,IF(M9&lt;Metrics!$L$14,Metrics!$L$2,IF(M9&lt;Metrics!$M$14,Metrics!$M$2,IF(M9&lt;Metrics!$N$14,Metrics!$N$2,IF(M9&lt;Metrics!$O$14,Metrics!$O$2,IF(M9&lt;Metrics!$P$14,Metrics!$P$2,Metrics!$Q$2))))))))))</f>
        <v>3</v>
      </c>
      <c r="AB9">
        <f>IF(N9&lt;Metrics!$G$16,Metrics!$G$2,IF(N9&lt;Metrics!$H$16,Metrics!$H$2,IF(N9&lt;Metrics!$I$16,Metrics!$I$2,IF(N9&lt;Metrics!$J$16,Metrics!$J$2,IF(N9&lt;Metrics!$K$16,Metrics!$K$2,IF(N9&lt;Metrics!$L$16,Metrics!$L$2,IF(N9&lt;Metrics!$M$16,Metrics!$M$2,IF(N9&lt;Metrics!$N$16,Metrics!$N$2,IF(N9&lt;Metrics!$O$16,Metrics!$O$2,IF(N9&lt;Metrics!$P$16,Metrics!$P$2,Metrics!$Q$2))))))))))</f>
        <v>8</v>
      </c>
      <c r="AC9">
        <f>IF(O9&lt;Metrics!$G$22,Metrics!$G$2,IF(O9&lt;Metrics!$H$22,Metrics!$H$2,IF(O9&lt;Metrics!$I$22,Metrics!$I$2,IF(O9&lt;Metrics!$J$22,Metrics!$J$2,IF(O9&lt;Metrics!$K$22,Metrics!$K$2,IF(O9&lt;Metrics!$L$22,Metrics!$L$2,IF(O9&lt;Metrics!$M$22,Metrics!$M$2,IF(O9&lt;Metrics!$N$22,Metrics!$N$2,IF(O9&lt;Metrics!$O$22,Metrics!$O$2,IF(O9&lt;Metrics!$P$22,Metrics!$P$2,Metrics!$Q$2))))))))))</f>
        <v>3</v>
      </c>
      <c r="AD9" s="38">
        <f>(P9*Metrics!F$4)+(Q9*Metrics!F$8)+(S9*Metrics!F$9)+(U9*Metrics!F$10)+(V9*Metrics!F$18)+('Final Metrics'!W120*Metrics!F$19)+('Final Metrics'!X120*Metrics!F$20)+('Final Metrics'!Y120*Metrics!F$12)+('Final Metrics'!Z120*Metrics!F$13)+('Final Metrics'!AA120*Metrics!F$14)+('Final Metrics'!AB120*Metrics!F$16)</f>
        <v>98.75</v>
      </c>
      <c r="AE9" s="39">
        <f>AD9/AD$1</f>
        <v>9.8750000000000004E-2</v>
      </c>
    </row>
    <row r="10" spans="1:31">
      <c r="A10" s="12" t="s">
        <v>22</v>
      </c>
      <c r="B10" s="14">
        <v>119</v>
      </c>
      <c r="C10" s="16"/>
      <c r="D10" s="14"/>
      <c r="E10" s="14"/>
      <c r="F10" s="14"/>
      <c r="G10" s="14">
        <v>0</v>
      </c>
      <c r="H10" s="98">
        <v>76</v>
      </c>
      <c r="I10" s="98">
        <v>988</v>
      </c>
      <c r="J10" s="98">
        <v>80</v>
      </c>
      <c r="K10" s="98">
        <v>59612</v>
      </c>
      <c r="L10" s="98">
        <v>17326</v>
      </c>
      <c r="M10" s="98">
        <v>167676</v>
      </c>
      <c r="N10" s="98">
        <v>65</v>
      </c>
      <c r="O10" s="56">
        <v>1</v>
      </c>
      <c r="P10">
        <f>IF(B10&lt;Metrics!$G$4,Metrics!$G$2,IF(B10&lt;Metrics!$H$4,Metrics!$H$2,IF(B10&lt;Metrics!$I$4,Metrics!$I$2,IF(B10&lt;Metrics!$J$4,Metrics!$J$2,IF(B10&lt;Metrics!$K$4,Metrics!$K$2,IF(B10&lt;Metrics!$L$4,Metrics!$L$2,IF(B10&lt;Metrics!$M$4,Metrics!$M$2,IF(B10&lt;Metrics!$N$4,Metrics!$N$2,IF(B10&lt;Metrics!$O$4,Metrics!$O$2,IF(B10&lt;Metrics!$P$4,Metrics!$P$2,Metrics!Q$2))))))))))</f>
        <v>3</v>
      </c>
      <c r="Q10">
        <f>IF(C10=Metrics!$G$8,Metrics!$G$2,IF(C10&lt;Metrics!$H$8,Metrics!$H$2,IF(C10&lt;Metrics!$I$8,Metrics!$I$2,IF(C10&lt;Metrics!$J$8,Metrics!$J$2,IF(C10&lt;Metrics!$K$8,Metrics!$K$2,IF(C10&lt;Metrics!$L$8,Metrics!$L$2,IF(C10&lt;Metrics!$M$8,Metrics!$M$2,IF(C10&lt;Metrics!$N$8,Metrics!$N$2,IF(C10&lt;Metrics!$O$8,Metrics!$O$2,IF(C10&lt;Metrics!$P$8,Metrics!$P$2,Metrics!$Q$2))))))))))</f>
        <v>0</v>
      </c>
      <c r="S10">
        <f>IF(E10&lt;Metrics!$G$9,Metrics!$G$2,IF(E10&lt;Metrics!$H$9,Metrics!$H$2,IF(E10&lt;Metrics!$I$9,Metrics!$I$2,IF(E10&lt;Metrics!$J$9,Metrics!$J$2,IF(E10&lt;Metrics!$K$9,Metrics!$K$2,IF(E10&lt;Metrics!$L$9,Metrics!$L$2,IF(E10&lt;Metrics!$M$9,Metrics!$M$2,IF(E10&lt;Metrics!$N$9,Metrics!$N$2,IF(E10&lt;Metrics!$O$9,Metrics!$O$2,IF(E10&lt;Metrics!$P$9,Metrics!$P$2,Metrics!$Q$2))))))))))</f>
        <v>0</v>
      </c>
      <c r="U10">
        <f>IF(G10&lt;Metrics!$G$10,Metrics!$G$2,IF(G10&lt;Metrics!$H$10,Metrics!$H$2,IF(G10&lt;Metrics!$I$10,Metrics!$I$2,IF(G10&lt;Metrics!$J$10,Metrics!$J$2,IF(G10&lt;Metrics!$K$10,Metrics!$K$2,IF(G10&lt;Metrics!$L$10,Metrics!$L$2,IF(G10&lt;Metrics!$M$10,Metrics!$M$2,IF(G10&lt;Metrics!$N$10,Metrics!$N$2,IF(G10&lt;Metrics!$O$10,Metrics!$O$2,IF(G10&lt;Metrics!$P$10,Metrics!$P$2,Metrics!$Q$2))))))))))</f>
        <v>0</v>
      </c>
      <c r="V10">
        <f>IF(H10&lt;Metrics!$G$18,Metrics!$G$2,IF(H10&lt;Metrics!$H$18,Metrics!$H$2,IF(H10&lt;Metrics!$I$18,Metrics!$I$2,IF(H10&lt;Metrics!$J$18,Metrics!$J$2,IF(H10&lt;Metrics!$K$18,Metrics!$K$2,IF(H10&lt;Metrics!$L$18,Metrics!$L$2,IF(H10&lt;Metrics!$M$18,Metrics!$M$2,IF(H10&lt;Metrics!$N$18,Metrics!$N$2,IF(H10&lt;Metrics!$O$18,Metrics!$O$2,IF(H10&lt;Metrics!$P$18,Metrics!$P$2,Metrics!$Q$2))))))))))</f>
        <v>10</v>
      </c>
      <c r="W10">
        <f>IF(I10&lt;Metrics!$G$19,Metrics!$G$2,IF(I10&lt;Metrics!$H$19,Metrics!$H$2,IF(I10&lt;Metrics!$I$19,Metrics!$I$2,IF(I10&lt;Metrics!$J$19,Metrics!$J$2,IF(I10&lt;Metrics!$K$19,Metrics!$K$2,IF(I10&lt;Metrics!$L$19,Metrics!$L$2,IF(I10&lt;Metrics!$M$19,Metrics!$M$2,IF(I10&lt;Metrics!$N$19,Metrics!$N$2,IF(I10&lt;Metrics!$O$19,Metrics!$O$2,IF(I10&lt;Metrics!$P$19,Metrics!$P$2,Metrics!$Q$2))))))))))</f>
        <v>10</v>
      </c>
      <c r="X10">
        <f>IF(J10&lt;Metrics!$G$20,Metrics!$G$2,IF(J10&lt;Metrics!$H$20,Metrics!$H$2,IF(J10&lt;Metrics!$I$20,Metrics!$I$2,IF(J10&lt;Metrics!$J$20,Metrics!$J$2,IF(J10&lt;Metrics!$K$20,Metrics!$K$2,IF(J10&lt;Metrics!$L$20,Metrics!$L$2,IF(J10&lt;Metrics!$M$20,Metrics!$M$2,IF(J10&lt;Metrics!$N$20,Metrics!$N$2,IF(J10&lt;Metrics!$O$20,Metrics!$O$2,IF(J10&lt;Metrics!$P$20,Metrics!$P$2,Metrics!$Q$2))))))))))</f>
        <v>9</v>
      </c>
      <c r="Y10">
        <f>IF(K10&lt;Metrics!$G$12,Metrics!$G$2,IF(K10&lt;Metrics!$H$12,Metrics!$H$2,IF(K10&lt;Metrics!$I$12,Metrics!$I$2,IF(K10&lt;Metrics!$J$12,Metrics!$J$2,IF(K10&lt;Metrics!$K$12,Metrics!$K$2,IF(K10&lt;Metrics!$L$12,Metrics!$L$2,IF(K10&lt;Metrics!$M$12,Metrics!$M$2,IF(K10&lt;Metrics!$N$12,Metrics!$N$2,IF(K10&lt;Metrics!$O$12,Metrics!$O$2,IF(K10&lt;Metrics!$P$12,Metrics!$P$2,Metrics!$Q$2))))))))))</f>
        <v>6</v>
      </c>
      <c r="Z10">
        <f>IF(L10&lt;Metrics!$G$13,Metrics!$G$2,IF(L10&lt;Metrics!$H$13,Metrics!$H$2,IF(L10&lt;Metrics!$I$13,Metrics!$I$2,IF(L10&lt;Metrics!$J$13,Metrics!$J$2,IF(L10&lt;Metrics!$K$13,Metrics!$K$2,IF(L10&lt;Metrics!$L$13,Metrics!$L$2,IF(L10&lt;Metrics!$M$13,Metrics!$M$2,IF(L10&lt;Metrics!$N$13,Metrics!$N$2,IF(L10&lt;Metrics!$O$13,Metrics!$O$2,IF(L10&lt;Metrics!$P$13,Metrics!$P$2,Metrics!$Q$2))))))))))</f>
        <v>9</v>
      </c>
      <c r="AA10">
        <f>IF(M10&lt;Metrics!$G$14,Metrics!$G$2,IF(M10&lt;Metrics!$H$14,Metrics!$H$2,IF(M10&lt;Metrics!$I$14,Metrics!$I$2,IF(M10&lt;Metrics!$J$14,Metrics!$J$2,IF(M10&lt;Metrics!$K$14,Metrics!$K$2,IF(M10&lt;Metrics!$L$14,Metrics!$L$2,IF(M10&lt;Metrics!$M$14,Metrics!$M$2,IF(M10&lt;Metrics!$N$14,Metrics!$N$2,IF(M10&lt;Metrics!$O$14,Metrics!$O$2,IF(M10&lt;Metrics!$P$14,Metrics!$P$2,Metrics!$Q$2))))))))))</f>
        <v>10</v>
      </c>
      <c r="AB10">
        <f>IF(N10&lt;Metrics!$G$16,Metrics!$G$2,IF(N10&lt;Metrics!$H$16,Metrics!$H$2,IF(N10&lt;Metrics!$I$16,Metrics!$I$2,IF(N10&lt;Metrics!$J$16,Metrics!$J$2,IF(N10&lt;Metrics!$K$16,Metrics!$K$2,IF(N10&lt;Metrics!$L$16,Metrics!$L$2,IF(N10&lt;Metrics!$M$16,Metrics!$M$2,IF(N10&lt;Metrics!$N$16,Metrics!$N$2,IF(N10&lt;Metrics!$O$16,Metrics!$O$2,IF(N10&lt;Metrics!$P$16,Metrics!$P$2,Metrics!$Q$2))))))))))</f>
        <v>8</v>
      </c>
      <c r="AC10">
        <f>IF(O10&lt;Metrics!$G$22,Metrics!$G$2,IF(O10&lt;Metrics!$H$22,Metrics!$H$2,IF(O10&lt;Metrics!$I$22,Metrics!$I$2,IF(O10&lt;Metrics!$J$22,Metrics!$J$2,IF(O10&lt;Metrics!$K$22,Metrics!$K$2,IF(O10&lt;Metrics!$L$22,Metrics!$L$2,IF(O10&lt;Metrics!$M$22,Metrics!$M$2,IF(O10&lt;Metrics!$N$22,Metrics!$N$2,IF(O10&lt;Metrics!$O$22,Metrics!$O$2,IF(O10&lt;Metrics!$P$22,Metrics!$P$2,Metrics!$Q$2))))))))))</f>
        <v>1</v>
      </c>
      <c r="AD10" s="38">
        <f>(P10*Metrics!F$4)+(Q10*Metrics!F$8)+(S10*Metrics!F$9)+(U10*Metrics!F$10)+(V10*Metrics!F$18)+('Final Metrics'!W63*Metrics!F$19)+('Final Metrics'!X63*Metrics!F$20)+('Final Metrics'!Y63*Metrics!F$12)+('Final Metrics'!Z63*Metrics!F$13)+('Final Metrics'!AA63*Metrics!F$14)+('Final Metrics'!AB63*Metrics!F$16)</f>
        <v>225.75</v>
      </c>
      <c r="AE10" s="39">
        <f>AD10/AD$1</f>
        <v>0.22575000000000001</v>
      </c>
    </row>
    <row r="11" spans="1:31">
      <c r="A11" s="12" t="s">
        <v>25</v>
      </c>
      <c r="B11" s="14">
        <v>1046</v>
      </c>
      <c r="C11" s="16">
        <v>5</v>
      </c>
      <c r="D11" s="14">
        <v>139</v>
      </c>
      <c r="E11" s="14">
        <v>139</v>
      </c>
      <c r="F11" s="14"/>
      <c r="G11" s="14">
        <v>695</v>
      </c>
      <c r="H11" s="98">
        <v>56</v>
      </c>
      <c r="I11" s="98">
        <v>867</v>
      </c>
      <c r="J11" s="98">
        <v>75</v>
      </c>
      <c r="K11" s="98">
        <v>77791</v>
      </c>
      <c r="L11" s="98">
        <v>52572</v>
      </c>
      <c r="M11" s="98">
        <v>4624</v>
      </c>
      <c r="N11" s="98">
        <v>69</v>
      </c>
      <c r="O11" s="47">
        <v>4998</v>
      </c>
      <c r="P11">
        <f>IF(B11&lt;Metrics!$G$4,Metrics!$G$2,IF(B11&lt;Metrics!$H$4,Metrics!$H$2,IF(B11&lt;Metrics!$I$4,Metrics!$I$2,IF(B11&lt;Metrics!$J$4,Metrics!$J$2,IF(B11&lt;Metrics!$K$4,Metrics!$K$2,IF(B11&lt;Metrics!$L$4,Metrics!$L$2,IF(B11&lt;Metrics!$M$4,Metrics!$M$2,IF(B11&lt;Metrics!$N$4,Metrics!$N$2,IF(B11&lt;Metrics!$O$4,Metrics!$O$2,IF(B11&lt;Metrics!$P$4,Metrics!$P$2,Metrics!Q$2))))))))))</f>
        <v>6</v>
      </c>
      <c r="Q11">
        <f>IF(C11=Metrics!$G$8,Metrics!$G$2,IF(C11&lt;Metrics!$H$8,Metrics!$H$2,IF(C11&lt;Metrics!$I$8,Metrics!$I$2,IF(C11&lt;Metrics!$J$8,Metrics!$J$2,IF(C11&lt;Metrics!$K$8,Metrics!$K$2,IF(C11&lt;Metrics!$L$8,Metrics!$L$2,IF(C11&lt;Metrics!$M$8,Metrics!$M$2,IF(C11&lt;Metrics!$N$8,Metrics!$N$2,IF(C11&lt;Metrics!$O$8,Metrics!$O$2,IF(C11&lt;Metrics!$P$8,Metrics!$P$2,Metrics!$Q$2))))))))))</f>
        <v>10</v>
      </c>
      <c r="S11">
        <f>IF(E11&lt;Metrics!$G$9,Metrics!$G$2,IF(E11&lt;Metrics!$H$9,Metrics!$H$2,IF(E11&lt;Metrics!$I$9,Metrics!$I$2,IF(E11&lt;Metrics!$J$9,Metrics!$J$2,IF(E11&lt;Metrics!$K$9,Metrics!$K$2,IF(E11&lt;Metrics!$L$9,Metrics!$L$2,IF(E11&lt;Metrics!$M$9,Metrics!$M$2,IF(E11&lt;Metrics!$N$9,Metrics!$N$2,IF(E11&lt;Metrics!$O$9,Metrics!$O$2,IF(E11&lt;Metrics!$P$9,Metrics!$P$2,Metrics!$Q$2))))))))))</f>
        <v>5</v>
      </c>
      <c r="U11">
        <f>IF(G11&lt;Metrics!$G$10,Metrics!$G$2,IF(G11&lt;Metrics!$H$10,Metrics!$H$2,IF(G11&lt;Metrics!$I$10,Metrics!$I$2,IF(G11&lt;Metrics!$J$10,Metrics!$J$2,IF(G11&lt;Metrics!$K$10,Metrics!$K$2,IF(G11&lt;Metrics!$L$10,Metrics!$L$2,IF(G11&lt;Metrics!$M$10,Metrics!$M$2,IF(G11&lt;Metrics!$N$10,Metrics!$N$2,IF(G11&lt;Metrics!$O$10,Metrics!$O$2,IF(G11&lt;Metrics!$P$10,Metrics!$P$2,Metrics!$Q$2))))))))))</f>
        <v>7</v>
      </c>
      <c r="V11">
        <f>IF(H11&lt;Metrics!$G$18,Metrics!$G$2,IF(H11&lt;Metrics!$H$18,Metrics!$H$2,IF(H11&lt;Metrics!$I$18,Metrics!$I$2,IF(H11&lt;Metrics!$J$18,Metrics!$J$2,IF(H11&lt;Metrics!$K$18,Metrics!$K$2,IF(H11&lt;Metrics!$L$18,Metrics!$L$2,IF(H11&lt;Metrics!$M$18,Metrics!$M$2,IF(H11&lt;Metrics!$N$18,Metrics!$N$2,IF(H11&lt;Metrics!$O$18,Metrics!$O$2,IF(H11&lt;Metrics!$P$18,Metrics!$P$2,Metrics!$Q$2))))))))))</f>
        <v>8</v>
      </c>
      <c r="W11">
        <f>IF(I11&lt;Metrics!$G$19,Metrics!$G$2,IF(I11&lt;Metrics!$H$19,Metrics!$H$2,IF(I11&lt;Metrics!$I$19,Metrics!$I$2,IF(I11&lt;Metrics!$J$19,Metrics!$J$2,IF(I11&lt;Metrics!$K$19,Metrics!$K$2,IF(I11&lt;Metrics!$L$19,Metrics!$L$2,IF(I11&lt;Metrics!$M$19,Metrics!$M$2,IF(I11&lt;Metrics!$N$19,Metrics!$N$2,IF(I11&lt;Metrics!$O$19,Metrics!$O$2,IF(I11&lt;Metrics!$P$19,Metrics!$P$2,Metrics!$Q$2))))))))))</f>
        <v>8</v>
      </c>
      <c r="X11">
        <f>IF(J11&lt;Metrics!$G$20,Metrics!$G$2,IF(J11&lt;Metrics!$H$20,Metrics!$H$2,IF(J11&lt;Metrics!$I$20,Metrics!$I$2,IF(J11&lt;Metrics!$J$20,Metrics!$J$2,IF(J11&lt;Metrics!$K$20,Metrics!$K$2,IF(J11&lt;Metrics!$L$20,Metrics!$L$2,IF(J11&lt;Metrics!$M$20,Metrics!$M$2,IF(J11&lt;Metrics!$N$20,Metrics!$N$2,IF(J11&lt;Metrics!$O$20,Metrics!$O$2,IF(J11&lt;Metrics!$P$20,Metrics!$P$2,Metrics!$Q$2))))))))))</f>
        <v>9</v>
      </c>
      <c r="Y11">
        <f>IF(K11&lt;Metrics!$G$12,Metrics!$G$2,IF(K11&lt;Metrics!$H$12,Metrics!$H$2,IF(K11&lt;Metrics!$I$12,Metrics!$I$2,IF(K11&lt;Metrics!$J$12,Metrics!$J$2,IF(K11&lt;Metrics!$K$12,Metrics!$K$2,IF(K11&lt;Metrics!$L$12,Metrics!$L$2,IF(K11&lt;Metrics!$M$12,Metrics!$M$2,IF(K11&lt;Metrics!$N$12,Metrics!$N$2,IF(K11&lt;Metrics!$O$12,Metrics!$O$2,IF(K11&lt;Metrics!$P$12,Metrics!$P$2,Metrics!$Q$2))))))))))</f>
        <v>6</v>
      </c>
      <c r="Z11">
        <f>IF(L11&lt;Metrics!$G$13,Metrics!$G$2,IF(L11&lt;Metrics!$H$13,Metrics!$H$2,IF(L11&lt;Metrics!$I$13,Metrics!$I$2,IF(L11&lt;Metrics!$J$13,Metrics!$J$2,IF(L11&lt;Metrics!$K$13,Metrics!$K$2,IF(L11&lt;Metrics!$L$13,Metrics!$L$2,IF(L11&lt;Metrics!$M$13,Metrics!$M$2,IF(L11&lt;Metrics!$N$13,Metrics!$N$2,IF(L11&lt;Metrics!$O$13,Metrics!$O$2,IF(L11&lt;Metrics!$P$13,Metrics!$P$2,Metrics!$Q$2))))))))))</f>
        <v>10</v>
      </c>
      <c r="AA11">
        <f>IF(M11&lt;Metrics!$G$14,Metrics!$G$2,IF(M11&lt;Metrics!$H$14,Metrics!$H$2,IF(M11&lt;Metrics!$I$14,Metrics!$I$2,IF(M11&lt;Metrics!$J$14,Metrics!$J$2,IF(M11&lt;Metrics!$K$14,Metrics!$K$2,IF(M11&lt;Metrics!$L$14,Metrics!$L$2,IF(M11&lt;Metrics!$M$14,Metrics!$M$2,IF(M11&lt;Metrics!$N$14,Metrics!$N$2,IF(M11&lt;Metrics!$O$14,Metrics!$O$2,IF(M11&lt;Metrics!$P$14,Metrics!$P$2,Metrics!$Q$2))))))))))</f>
        <v>3</v>
      </c>
      <c r="AB11">
        <f>IF(N11&lt;Metrics!$G$16,Metrics!$G$2,IF(N11&lt;Metrics!$H$16,Metrics!$H$2,IF(N11&lt;Metrics!$I$16,Metrics!$I$2,IF(N11&lt;Metrics!$J$16,Metrics!$J$2,IF(N11&lt;Metrics!$K$16,Metrics!$K$2,IF(N11&lt;Metrics!$L$16,Metrics!$L$2,IF(N11&lt;Metrics!$M$16,Metrics!$M$2,IF(N11&lt;Metrics!$N$16,Metrics!$N$2,IF(N11&lt;Metrics!$O$16,Metrics!$O$2,IF(N11&lt;Metrics!$P$16,Metrics!$P$2,Metrics!$Q$2))))))))))</f>
        <v>8</v>
      </c>
      <c r="AC11">
        <f>IF(O11&lt;Metrics!$G$22,Metrics!$G$2,IF(O11&lt;Metrics!$H$22,Metrics!$H$2,IF(O11&lt;Metrics!$I$22,Metrics!$I$2,IF(O11&lt;Metrics!$J$22,Metrics!$J$2,IF(O11&lt;Metrics!$K$22,Metrics!$K$2,IF(O11&lt;Metrics!$L$22,Metrics!$L$2,IF(O11&lt;Metrics!$M$22,Metrics!$M$2,IF(O11&lt;Metrics!$N$22,Metrics!$N$2,IF(O11&lt;Metrics!$O$22,Metrics!$O$2,IF(O11&lt;Metrics!$P$22,Metrics!$P$2,Metrics!$Q$2))))))))))</f>
        <v>5</v>
      </c>
      <c r="AD11" s="38">
        <f>(P11*Metrics!F$4)+(Q11*Metrics!F$8)+(S11*Metrics!F$9)+(U11*Metrics!F$10)+(V11*Metrics!F$18)+('Final Metrics'!W19*Metrics!F$19)+('Final Metrics'!X19*Metrics!F$20)+('Final Metrics'!Y19*Metrics!F$12)+('Final Metrics'!Z19*Metrics!F$13)+('Final Metrics'!AA19*Metrics!F$14)+('Final Metrics'!AB19*Metrics!F$16)</f>
        <v>423.625</v>
      </c>
      <c r="AE11" s="39">
        <f>AD11/AD$1</f>
        <v>0.42362499999999997</v>
      </c>
    </row>
    <row r="12" spans="1:31">
      <c r="A12" s="12" t="s">
        <v>28</v>
      </c>
      <c r="B12" s="14">
        <v>150</v>
      </c>
      <c r="C12" s="16"/>
      <c r="D12" s="14">
        <v>0</v>
      </c>
      <c r="E12" s="14">
        <v>0</v>
      </c>
      <c r="F12" s="14"/>
      <c r="G12" s="14">
        <v>0</v>
      </c>
      <c r="H12" s="98">
        <v>41</v>
      </c>
      <c r="I12" s="98">
        <v>788</v>
      </c>
      <c r="J12" s="98">
        <v>66</v>
      </c>
      <c r="K12" s="98">
        <v>10218</v>
      </c>
      <c r="L12" s="98">
        <v>5099</v>
      </c>
      <c r="M12" s="98">
        <v>9002</v>
      </c>
      <c r="N12" s="98">
        <v>73</v>
      </c>
      <c r="O12" s="56">
        <v>58</v>
      </c>
      <c r="P12">
        <f>IF(B12&lt;Metrics!$G$4,Metrics!$G$2,IF(B12&lt;Metrics!$H$4,Metrics!$H$2,IF(B12&lt;Metrics!$I$4,Metrics!$I$2,IF(B12&lt;Metrics!$J$4,Metrics!$J$2,IF(B12&lt;Metrics!$K$4,Metrics!$K$2,IF(B12&lt;Metrics!$L$4,Metrics!$L$2,IF(B12&lt;Metrics!$M$4,Metrics!$M$2,IF(B12&lt;Metrics!$N$4,Metrics!$N$2,IF(B12&lt;Metrics!$O$4,Metrics!$O$2,IF(B12&lt;Metrics!$P$4,Metrics!$P$2,Metrics!Q$2))))))))))</f>
        <v>3</v>
      </c>
      <c r="Q12">
        <f>IF(C12=Metrics!$G$8,Metrics!$G$2,IF(C12&lt;Metrics!$H$8,Metrics!$H$2,IF(C12&lt;Metrics!$I$8,Metrics!$I$2,IF(C12&lt;Metrics!$J$8,Metrics!$J$2,IF(C12&lt;Metrics!$K$8,Metrics!$K$2,IF(C12&lt;Metrics!$L$8,Metrics!$L$2,IF(C12&lt;Metrics!$M$8,Metrics!$M$2,IF(C12&lt;Metrics!$N$8,Metrics!$N$2,IF(C12&lt;Metrics!$O$8,Metrics!$O$2,IF(C12&lt;Metrics!$P$8,Metrics!$P$2,Metrics!$Q$2))))))))))</f>
        <v>0</v>
      </c>
      <c r="S12">
        <f>IF(E12&lt;Metrics!$G$9,Metrics!$G$2,IF(E12&lt;Metrics!$H$9,Metrics!$H$2,IF(E12&lt;Metrics!$I$9,Metrics!$I$2,IF(E12&lt;Metrics!$J$9,Metrics!$J$2,IF(E12&lt;Metrics!$K$9,Metrics!$K$2,IF(E12&lt;Metrics!$L$9,Metrics!$L$2,IF(E12&lt;Metrics!$M$9,Metrics!$M$2,IF(E12&lt;Metrics!$N$9,Metrics!$N$2,IF(E12&lt;Metrics!$O$9,Metrics!$O$2,IF(E12&lt;Metrics!$P$9,Metrics!$P$2,Metrics!$Q$2))))))))))</f>
        <v>0</v>
      </c>
      <c r="U12">
        <f>IF(G12&lt;Metrics!$G$10,Metrics!$G$2,IF(G12&lt;Metrics!$H$10,Metrics!$H$2,IF(G12&lt;Metrics!$I$10,Metrics!$I$2,IF(G12&lt;Metrics!$J$10,Metrics!$J$2,IF(G12&lt;Metrics!$K$10,Metrics!$K$2,IF(G12&lt;Metrics!$L$10,Metrics!$L$2,IF(G12&lt;Metrics!$M$10,Metrics!$M$2,IF(G12&lt;Metrics!$N$10,Metrics!$N$2,IF(G12&lt;Metrics!$O$10,Metrics!$O$2,IF(G12&lt;Metrics!$P$10,Metrics!$P$2,Metrics!$Q$2))))))))))</f>
        <v>0</v>
      </c>
      <c r="V12">
        <f>IF(H12&lt;Metrics!$G$18,Metrics!$G$2,IF(H12&lt;Metrics!$H$18,Metrics!$H$2,IF(H12&lt;Metrics!$I$18,Metrics!$I$2,IF(H12&lt;Metrics!$J$18,Metrics!$J$2,IF(H12&lt;Metrics!$K$18,Metrics!$K$2,IF(H12&lt;Metrics!$L$18,Metrics!$L$2,IF(H12&lt;Metrics!$M$18,Metrics!$M$2,IF(H12&lt;Metrics!$N$18,Metrics!$N$2,IF(H12&lt;Metrics!$O$18,Metrics!$O$2,IF(H12&lt;Metrics!$P$18,Metrics!$P$2,Metrics!$Q$2))))))))))</f>
        <v>6</v>
      </c>
      <c r="W12">
        <f>IF(I12&lt;Metrics!$G$19,Metrics!$G$2,IF(I12&lt;Metrics!$H$19,Metrics!$H$2,IF(I12&lt;Metrics!$I$19,Metrics!$I$2,IF(I12&lt;Metrics!$J$19,Metrics!$J$2,IF(I12&lt;Metrics!$K$19,Metrics!$K$2,IF(I12&lt;Metrics!$L$19,Metrics!$L$2,IF(I12&lt;Metrics!$M$19,Metrics!$M$2,IF(I12&lt;Metrics!$N$19,Metrics!$N$2,IF(I12&lt;Metrics!$O$19,Metrics!$O$2,IF(I12&lt;Metrics!$P$19,Metrics!$P$2,Metrics!$Q$2))))))))))</f>
        <v>7</v>
      </c>
      <c r="X12">
        <f>IF(J12&lt;Metrics!$G$20,Metrics!$G$2,IF(J12&lt;Metrics!$H$20,Metrics!$H$2,IF(J12&lt;Metrics!$I$20,Metrics!$I$2,IF(J12&lt;Metrics!$J$20,Metrics!$J$2,IF(J12&lt;Metrics!$K$20,Metrics!$K$2,IF(J12&lt;Metrics!$L$20,Metrics!$L$2,IF(J12&lt;Metrics!$M$20,Metrics!$M$2,IF(J12&lt;Metrics!$N$20,Metrics!$N$2,IF(J12&lt;Metrics!$O$20,Metrics!$O$2,IF(J12&lt;Metrics!$P$20,Metrics!$P$2,Metrics!$Q$2))))))))))</f>
        <v>8</v>
      </c>
      <c r="Y12">
        <f>IF(K12&lt;Metrics!$G$12,Metrics!$G$2,IF(K12&lt;Metrics!$H$12,Metrics!$H$2,IF(K12&lt;Metrics!$I$12,Metrics!$I$2,IF(K12&lt;Metrics!$J$12,Metrics!$J$2,IF(K12&lt;Metrics!$K$12,Metrics!$K$2,IF(K12&lt;Metrics!$L$12,Metrics!$L$2,IF(K12&lt;Metrics!$M$12,Metrics!$M$2,IF(K12&lt;Metrics!$N$12,Metrics!$N$2,IF(K12&lt;Metrics!$O$12,Metrics!$O$2,IF(K12&lt;Metrics!$P$12,Metrics!$P$2,Metrics!$Q$2))))))))))</f>
        <v>4</v>
      </c>
      <c r="Z12">
        <f>IF(L12&lt;Metrics!$G$13,Metrics!$G$2,IF(L12&lt;Metrics!$H$13,Metrics!$H$2,IF(L12&lt;Metrics!$I$13,Metrics!$I$2,IF(L12&lt;Metrics!$J$13,Metrics!$J$2,IF(L12&lt;Metrics!$K$13,Metrics!$K$2,IF(L12&lt;Metrics!$L$13,Metrics!$L$2,IF(L12&lt;Metrics!$M$13,Metrics!$M$2,IF(L12&lt;Metrics!$N$13,Metrics!$N$2,IF(L12&lt;Metrics!$O$13,Metrics!$O$2,IF(L12&lt;Metrics!$P$13,Metrics!$P$2,Metrics!$Q$2))))))))))</f>
        <v>6</v>
      </c>
      <c r="AA12">
        <f>IF(M12&lt;Metrics!$G$14,Metrics!$G$2,IF(M12&lt;Metrics!$H$14,Metrics!$H$2,IF(M12&lt;Metrics!$I$14,Metrics!$I$2,IF(M12&lt;Metrics!$J$14,Metrics!$J$2,IF(M12&lt;Metrics!$K$14,Metrics!$K$2,IF(M12&lt;Metrics!$L$14,Metrics!$L$2,IF(M12&lt;Metrics!$M$14,Metrics!$M$2,IF(M12&lt;Metrics!$N$14,Metrics!$N$2,IF(M12&lt;Metrics!$O$14,Metrics!$O$2,IF(M12&lt;Metrics!$P$14,Metrics!$P$2,Metrics!$Q$2))))))))))</f>
        <v>4</v>
      </c>
      <c r="AB12">
        <f>IF(N12&lt;Metrics!$G$16,Metrics!$G$2,IF(N12&lt;Metrics!$H$16,Metrics!$H$2,IF(N12&lt;Metrics!$I$16,Metrics!$I$2,IF(N12&lt;Metrics!$J$16,Metrics!$J$2,IF(N12&lt;Metrics!$K$16,Metrics!$K$2,IF(N12&lt;Metrics!$L$16,Metrics!$L$2,IF(N12&lt;Metrics!$M$16,Metrics!$M$2,IF(N12&lt;Metrics!$N$16,Metrics!$N$2,IF(N12&lt;Metrics!$O$16,Metrics!$O$2,IF(N12&lt;Metrics!$P$16,Metrics!$P$2,Metrics!$Q$2))))))))))</f>
        <v>9</v>
      </c>
      <c r="AC12">
        <f>IF(O12&lt;Metrics!$G$22,Metrics!$G$2,IF(O12&lt;Metrics!$H$22,Metrics!$H$2,IF(O12&lt;Metrics!$I$22,Metrics!$I$2,IF(O12&lt;Metrics!$J$22,Metrics!$J$2,IF(O12&lt;Metrics!$K$22,Metrics!$K$2,IF(O12&lt;Metrics!$L$22,Metrics!$L$2,IF(O12&lt;Metrics!$M$22,Metrics!$M$2,IF(O12&lt;Metrics!$N$22,Metrics!$N$2,IF(O12&lt;Metrics!$O$22,Metrics!$O$2,IF(O12&lt;Metrics!$P$22,Metrics!$P$2,Metrics!$Q$2))))))))))</f>
        <v>1</v>
      </c>
      <c r="AD12" s="38">
        <f>(P12*Metrics!F$4)+(Q12*Metrics!F$8)+(S12*Metrics!F$9)+(U12*Metrics!F$10)+(V12*Metrics!F$18)+('Final Metrics'!W58*Metrics!F$19)+('Final Metrics'!X58*Metrics!F$20)+('Final Metrics'!Y58*Metrics!F$12)+('Final Metrics'!Z58*Metrics!F$13)+('Final Metrics'!AA58*Metrics!F$14)+('Final Metrics'!AB58*Metrics!F$16)</f>
        <v>219</v>
      </c>
      <c r="AE12" s="39">
        <f>AD12/AD$1</f>
        <v>0.219</v>
      </c>
    </row>
    <row r="13" spans="1:31">
      <c r="A13" s="12" t="s">
        <v>30</v>
      </c>
      <c r="B13" s="14"/>
      <c r="C13" s="16"/>
      <c r="D13" s="14"/>
      <c r="E13" s="14"/>
      <c r="F13" s="14"/>
      <c r="G13" s="14">
        <v>0</v>
      </c>
      <c r="H13" s="98">
        <v>71</v>
      </c>
      <c r="I13" s="98">
        <v>942</v>
      </c>
      <c r="J13" s="98">
        <v>81</v>
      </c>
      <c r="K13" s="98">
        <v>80614</v>
      </c>
      <c r="L13" s="98">
        <v>623</v>
      </c>
      <c r="M13" s="98">
        <v>22220</v>
      </c>
      <c r="N13" s="98">
        <v>72</v>
      </c>
      <c r="O13" s="56">
        <v>2013</v>
      </c>
      <c r="P13">
        <f>IF(B13&lt;Metrics!$G$4,Metrics!$G$2,IF(B13&lt;Metrics!$H$4,Metrics!$H$2,IF(B13&lt;Metrics!$I$4,Metrics!$I$2,IF(B13&lt;Metrics!$J$4,Metrics!$J$2,IF(B13&lt;Metrics!$K$4,Metrics!$K$2,IF(B13&lt;Metrics!$L$4,Metrics!$L$2,IF(B13&lt;Metrics!$M$4,Metrics!$M$2,IF(B13&lt;Metrics!$N$4,Metrics!$N$2,IF(B13&lt;Metrics!$O$4,Metrics!$O$2,IF(B13&lt;Metrics!$P$4,Metrics!$P$2,Metrics!Q$2))))))))))</f>
        <v>0</v>
      </c>
      <c r="Q13">
        <f>IF(C13=Metrics!$G$8,Metrics!$G$2,IF(C13&lt;Metrics!$H$8,Metrics!$H$2,IF(C13&lt;Metrics!$I$8,Metrics!$I$2,IF(C13&lt;Metrics!$J$8,Metrics!$J$2,IF(C13&lt;Metrics!$K$8,Metrics!$K$2,IF(C13&lt;Metrics!$L$8,Metrics!$L$2,IF(C13&lt;Metrics!$M$8,Metrics!$M$2,IF(C13&lt;Metrics!$N$8,Metrics!$N$2,IF(C13&lt;Metrics!$O$8,Metrics!$O$2,IF(C13&lt;Metrics!$P$8,Metrics!$P$2,Metrics!$Q$2))))))))))</f>
        <v>0</v>
      </c>
      <c r="S13">
        <f>IF(E13&lt;Metrics!$G$9,Metrics!$G$2,IF(E13&lt;Metrics!$H$9,Metrics!$H$2,IF(E13&lt;Metrics!$I$9,Metrics!$I$2,IF(E13&lt;Metrics!$J$9,Metrics!$J$2,IF(E13&lt;Metrics!$K$9,Metrics!$K$2,IF(E13&lt;Metrics!$L$9,Metrics!$L$2,IF(E13&lt;Metrics!$M$9,Metrics!$M$2,IF(E13&lt;Metrics!$N$9,Metrics!$N$2,IF(E13&lt;Metrics!$O$9,Metrics!$O$2,IF(E13&lt;Metrics!$P$9,Metrics!$P$2,Metrics!$Q$2))))))))))</f>
        <v>0</v>
      </c>
      <c r="U13">
        <f>IF(G13&lt;Metrics!$G$10,Metrics!$G$2,IF(G13&lt;Metrics!$H$10,Metrics!$H$2,IF(G13&lt;Metrics!$I$10,Metrics!$I$2,IF(G13&lt;Metrics!$J$10,Metrics!$J$2,IF(G13&lt;Metrics!$K$10,Metrics!$K$2,IF(G13&lt;Metrics!$L$10,Metrics!$L$2,IF(G13&lt;Metrics!$M$10,Metrics!$M$2,IF(G13&lt;Metrics!$N$10,Metrics!$N$2,IF(G13&lt;Metrics!$O$10,Metrics!$O$2,IF(G13&lt;Metrics!$P$10,Metrics!$P$2,Metrics!$Q$2))))))))))</f>
        <v>0</v>
      </c>
      <c r="V13">
        <f>IF(H13&lt;Metrics!$G$18,Metrics!$G$2,IF(H13&lt;Metrics!$H$18,Metrics!$H$2,IF(H13&lt;Metrics!$I$18,Metrics!$I$2,IF(H13&lt;Metrics!$J$18,Metrics!$J$2,IF(H13&lt;Metrics!$K$18,Metrics!$K$2,IF(H13&lt;Metrics!$L$18,Metrics!$L$2,IF(H13&lt;Metrics!$M$18,Metrics!$M$2,IF(H13&lt;Metrics!$N$18,Metrics!$N$2,IF(H13&lt;Metrics!$O$18,Metrics!$O$2,IF(H13&lt;Metrics!$P$18,Metrics!$P$2,Metrics!$Q$2))))))))))</f>
        <v>9</v>
      </c>
      <c r="W13">
        <f>IF(I13&lt;Metrics!$G$19,Metrics!$G$2,IF(I13&lt;Metrics!$H$19,Metrics!$H$2,IF(I13&lt;Metrics!$I$19,Metrics!$I$2,IF(I13&lt;Metrics!$J$19,Metrics!$J$2,IF(I13&lt;Metrics!$K$19,Metrics!$K$2,IF(I13&lt;Metrics!$L$19,Metrics!$L$2,IF(I13&lt;Metrics!$M$19,Metrics!$M$2,IF(I13&lt;Metrics!$N$19,Metrics!$N$2,IF(I13&lt;Metrics!$O$19,Metrics!$O$2,IF(I13&lt;Metrics!$P$19,Metrics!$P$2,Metrics!$Q$2))))))))))</f>
        <v>10</v>
      </c>
      <c r="X13">
        <f>IF(J13&lt;Metrics!$G$20,Metrics!$G$2,IF(J13&lt;Metrics!$H$20,Metrics!$H$2,IF(J13&lt;Metrics!$I$20,Metrics!$I$2,IF(J13&lt;Metrics!$J$20,Metrics!$J$2,IF(J13&lt;Metrics!$K$20,Metrics!$K$2,IF(J13&lt;Metrics!$L$20,Metrics!$L$2,IF(J13&lt;Metrics!$M$20,Metrics!$M$2,IF(J13&lt;Metrics!$N$20,Metrics!$N$2,IF(J13&lt;Metrics!$O$20,Metrics!$O$2,IF(J13&lt;Metrics!$P$20,Metrics!$P$2,Metrics!$Q$2))))))))))</f>
        <v>9</v>
      </c>
      <c r="Y13">
        <f>IF(K13&lt;Metrics!$G$12,Metrics!$G$2,IF(K13&lt;Metrics!$H$12,Metrics!$H$2,IF(K13&lt;Metrics!$I$12,Metrics!$I$2,IF(K13&lt;Metrics!$J$12,Metrics!$J$2,IF(K13&lt;Metrics!$K$12,Metrics!$K$2,IF(K13&lt;Metrics!$L$12,Metrics!$L$2,IF(K13&lt;Metrics!$M$12,Metrics!$M$2,IF(K13&lt;Metrics!$N$12,Metrics!$N$2,IF(K13&lt;Metrics!$O$12,Metrics!$O$2,IF(K13&lt;Metrics!$P$12,Metrics!$P$2,Metrics!$Q$2))))))))))</f>
        <v>6</v>
      </c>
      <c r="Z13">
        <f>IF(L13&lt;Metrics!$G$13,Metrics!$G$2,IF(L13&lt;Metrics!$H$13,Metrics!$H$2,IF(L13&lt;Metrics!$I$13,Metrics!$I$2,IF(L13&lt;Metrics!$J$13,Metrics!$J$2,IF(L13&lt;Metrics!$K$13,Metrics!$K$2,IF(L13&lt;Metrics!$L$13,Metrics!$L$2,IF(L13&lt;Metrics!$M$13,Metrics!$M$2,IF(L13&lt;Metrics!$N$13,Metrics!$N$2,IF(L13&lt;Metrics!$O$13,Metrics!$O$2,IF(L13&lt;Metrics!$P$13,Metrics!$P$2,Metrics!$Q$2))))))))))</f>
        <v>3</v>
      </c>
      <c r="AA13">
        <f>IF(M13&lt;Metrics!$G$14,Metrics!$G$2,IF(M13&lt;Metrics!$H$14,Metrics!$H$2,IF(M13&lt;Metrics!$I$14,Metrics!$I$2,IF(M13&lt;Metrics!$J$14,Metrics!$J$2,IF(M13&lt;Metrics!$K$14,Metrics!$K$2,IF(M13&lt;Metrics!$L$14,Metrics!$L$2,IF(M13&lt;Metrics!$M$14,Metrics!$M$2,IF(M13&lt;Metrics!$N$14,Metrics!$N$2,IF(M13&lt;Metrics!$O$14,Metrics!$O$2,IF(M13&lt;Metrics!$P$14,Metrics!$P$2,Metrics!$Q$2))))))))))</f>
        <v>6</v>
      </c>
      <c r="AB13">
        <f>IF(N13&lt;Metrics!$G$16,Metrics!$G$2,IF(N13&lt;Metrics!$H$16,Metrics!$H$2,IF(N13&lt;Metrics!$I$16,Metrics!$I$2,IF(N13&lt;Metrics!$J$16,Metrics!$J$2,IF(N13&lt;Metrics!$K$16,Metrics!$K$2,IF(N13&lt;Metrics!$L$16,Metrics!$L$2,IF(N13&lt;Metrics!$M$16,Metrics!$M$2,IF(N13&lt;Metrics!$N$16,Metrics!$N$2,IF(N13&lt;Metrics!$O$16,Metrics!$O$2,IF(N13&lt;Metrics!$P$16,Metrics!$P$2,Metrics!$Q$2))))))))))</f>
        <v>9</v>
      </c>
      <c r="AC13">
        <f>IF(O13&lt;Metrics!$G$22,Metrics!$G$2,IF(O13&lt;Metrics!$H$22,Metrics!$H$2,IF(O13&lt;Metrics!$I$22,Metrics!$I$2,IF(O13&lt;Metrics!$J$22,Metrics!$J$2,IF(O13&lt;Metrics!$K$22,Metrics!$K$2,IF(O13&lt;Metrics!$L$22,Metrics!$L$2,IF(O13&lt;Metrics!$M$22,Metrics!$M$2,IF(O13&lt;Metrics!$N$22,Metrics!$N$2,IF(O13&lt;Metrics!$O$22,Metrics!$O$2,IF(O13&lt;Metrics!$P$22,Metrics!$P$2,Metrics!$Q$2))))))))))</f>
        <v>4</v>
      </c>
      <c r="AD13" s="38">
        <f>(P13*Metrics!F$4)+(Q13*Metrics!F$8)+(S13*Metrics!F$9)+(U13*Metrics!F$10)+(V13*Metrics!F$18)+('Final Metrics'!W165*Metrics!F$19)+('Final Metrics'!X165*Metrics!F$20)+('Final Metrics'!Y165*Metrics!F$12)+('Final Metrics'!Z165*Metrics!F$13)+('Final Metrics'!AA165*Metrics!F$14)+('Final Metrics'!AB165*Metrics!F$16)</f>
        <v>158.75</v>
      </c>
      <c r="AE13" s="39">
        <f>AD13/AD$1</f>
        <v>0.15875</v>
      </c>
    </row>
    <row r="14" spans="1:31">
      <c r="A14" s="12" t="s">
        <v>31</v>
      </c>
      <c r="B14" s="14">
        <v>2</v>
      </c>
      <c r="C14" s="16"/>
      <c r="D14" s="14"/>
      <c r="E14" s="14"/>
      <c r="F14" s="14"/>
      <c r="G14" s="14">
        <v>0</v>
      </c>
      <c r="H14" s="98">
        <v>38</v>
      </c>
      <c r="I14" s="98">
        <v>761</v>
      </c>
      <c r="J14" s="98">
        <v>52</v>
      </c>
      <c r="K14" s="98">
        <v>1605</v>
      </c>
      <c r="L14" s="98">
        <v>2001</v>
      </c>
      <c r="M14" s="98">
        <v>29211</v>
      </c>
      <c r="N14" s="98">
        <v>65</v>
      </c>
      <c r="O14" s="56">
        <v>2</v>
      </c>
      <c r="P14">
        <f>IF(B14&lt;Metrics!$G$4,Metrics!$G$2,IF(B14&lt;Metrics!$H$4,Metrics!$H$2,IF(B14&lt;Metrics!$I$4,Metrics!$I$2,IF(B14&lt;Metrics!$J$4,Metrics!$J$2,IF(B14&lt;Metrics!$K$4,Metrics!$K$2,IF(B14&lt;Metrics!$L$4,Metrics!$L$2,IF(B14&lt;Metrics!$M$4,Metrics!$M$2,IF(B14&lt;Metrics!$N$4,Metrics!$N$2,IF(B14&lt;Metrics!$O$4,Metrics!$O$2,IF(B14&lt;Metrics!$P$4,Metrics!$P$2,Metrics!Q$2))))))))))</f>
        <v>0</v>
      </c>
      <c r="Q14">
        <f>IF(C14=Metrics!$G$8,Metrics!$G$2,IF(C14&lt;Metrics!$H$8,Metrics!$H$2,IF(C14&lt;Metrics!$I$8,Metrics!$I$2,IF(C14&lt;Metrics!$J$8,Metrics!$J$2,IF(C14&lt;Metrics!$K$8,Metrics!$K$2,IF(C14&lt;Metrics!$L$8,Metrics!$L$2,IF(C14&lt;Metrics!$M$8,Metrics!$M$2,IF(C14&lt;Metrics!$N$8,Metrics!$N$2,IF(C14&lt;Metrics!$O$8,Metrics!$O$2,IF(C14&lt;Metrics!$P$8,Metrics!$P$2,Metrics!$Q$2))))))))))</f>
        <v>0</v>
      </c>
      <c r="S14">
        <f>IF(E14&lt;Metrics!$G$9,Metrics!$G$2,IF(E14&lt;Metrics!$H$9,Metrics!$H$2,IF(E14&lt;Metrics!$I$9,Metrics!$I$2,IF(E14&lt;Metrics!$J$9,Metrics!$J$2,IF(E14&lt;Metrics!$K$9,Metrics!$K$2,IF(E14&lt;Metrics!$L$9,Metrics!$L$2,IF(E14&lt;Metrics!$M$9,Metrics!$M$2,IF(E14&lt;Metrics!$N$9,Metrics!$N$2,IF(E14&lt;Metrics!$O$9,Metrics!$O$2,IF(E14&lt;Metrics!$P$9,Metrics!$P$2,Metrics!$Q$2))))))))))</f>
        <v>0</v>
      </c>
      <c r="U14">
        <f>IF(G14&lt;Metrics!$G$10,Metrics!$G$2,IF(G14&lt;Metrics!$H$10,Metrics!$H$2,IF(G14&lt;Metrics!$I$10,Metrics!$I$2,IF(G14&lt;Metrics!$J$10,Metrics!$J$2,IF(G14&lt;Metrics!$K$10,Metrics!$K$2,IF(G14&lt;Metrics!$L$10,Metrics!$L$2,IF(G14&lt;Metrics!$M$10,Metrics!$M$2,IF(G14&lt;Metrics!$N$10,Metrics!$N$2,IF(G14&lt;Metrics!$O$10,Metrics!$O$2,IF(G14&lt;Metrics!$P$10,Metrics!$P$2,Metrics!$Q$2))))))))))</f>
        <v>0</v>
      </c>
      <c r="V14">
        <f>IF(H14&lt;Metrics!$G$18,Metrics!$G$2,IF(H14&lt;Metrics!$H$18,Metrics!$H$2,IF(H14&lt;Metrics!$I$18,Metrics!$I$2,IF(H14&lt;Metrics!$J$18,Metrics!$J$2,IF(H14&lt;Metrics!$K$18,Metrics!$K$2,IF(H14&lt;Metrics!$L$18,Metrics!$L$2,IF(H14&lt;Metrics!$M$18,Metrics!$M$2,IF(H14&lt;Metrics!$N$18,Metrics!$N$2,IF(H14&lt;Metrics!$O$18,Metrics!$O$2,IF(H14&lt;Metrics!$P$18,Metrics!$P$2,Metrics!$Q$2))))))))))</f>
        <v>5</v>
      </c>
      <c r="W14">
        <f>IF(I14&lt;Metrics!$G$19,Metrics!$G$2,IF(I14&lt;Metrics!$H$19,Metrics!$H$2,IF(I14&lt;Metrics!$I$19,Metrics!$I$2,IF(I14&lt;Metrics!$J$19,Metrics!$J$2,IF(I14&lt;Metrics!$K$19,Metrics!$K$2,IF(I14&lt;Metrics!$L$19,Metrics!$L$2,IF(I14&lt;Metrics!$M$19,Metrics!$M$2,IF(I14&lt;Metrics!$N$19,Metrics!$N$2,IF(I14&lt;Metrics!$O$19,Metrics!$O$2,IF(I14&lt;Metrics!$P$19,Metrics!$P$2,Metrics!$Q$2))))))))))</f>
        <v>6</v>
      </c>
      <c r="X14">
        <f>IF(J14&lt;Metrics!$G$20,Metrics!$G$2,IF(J14&lt;Metrics!$H$20,Metrics!$H$2,IF(J14&lt;Metrics!$I$20,Metrics!$I$2,IF(J14&lt;Metrics!$J$20,Metrics!$J$2,IF(J14&lt;Metrics!$K$20,Metrics!$K$2,IF(J14&lt;Metrics!$L$20,Metrics!$L$2,IF(J14&lt;Metrics!$M$20,Metrics!$M$2,IF(J14&lt;Metrics!$N$20,Metrics!$N$2,IF(J14&lt;Metrics!$O$20,Metrics!$O$2,IF(J14&lt;Metrics!$P$20,Metrics!$P$2,Metrics!$Q$2))))))))))</f>
        <v>6</v>
      </c>
      <c r="Y14">
        <f>IF(K14&lt;Metrics!$G$12,Metrics!$G$2,IF(K14&lt;Metrics!$H$12,Metrics!$H$2,IF(K14&lt;Metrics!$I$12,Metrics!$I$2,IF(K14&lt;Metrics!$J$12,Metrics!$J$2,IF(K14&lt;Metrics!$K$12,Metrics!$K$2,IF(K14&lt;Metrics!$L$12,Metrics!$L$2,IF(K14&lt;Metrics!$M$12,Metrics!$M$2,IF(K14&lt;Metrics!$N$12,Metrics!$N$2,IF(K14&lt;Metrics!$O$12,Metrics!$O$2,IF(K14&lt;Metrics!$P$12,Metrics!$P$2,Metrics!$Q$2))))))))))</f>
        <v>2</v>
      </c>
      <c r="Z14">
        <f>IF(L14&lt;Metrics!$G$13,Metrics!$G$2,IF(L14&lt;Metrics!$H$13,Metrics!$H$2,IF(L14&lt;Metrics!$I$13,Metrics!$I$2,IF(L14&lt;Metrics!$J$13,Metrics!$J$2,IF(L14&lt;Metrics!$K$13,Metrics!$K$2,IF(L14&lt;Metrics!$L$13,Metrics!$L$2,IF(L14&lt;Metrics!$M$13,Metrics!$M$2,IF(L14&lt;Metrics!$N$13,Metrics!$N$2,IF(L14&lt;Metrics!$O$13,Metrics!$O$2,IF(L14&lt;Metrics!$P$13,Metrics!$P$2,Metrics!$Q$2))))))))))</f>
        <v>5</v>
      </c>
      <c r="AA14">
        <f>IF(M14&lt;Metrics!$G$14,Metrics!$G$2,IF(M14&lt;Metrics!$H$14,Metrics!$H$2,IF(M14&lt;Metrics!$I$14,Metrics!$I$2,IF(M14&lt;Metrics!$J$14,Metrics!$J$2,IF(M14&lt;Metrics!$K$14,Metrics!$K$2,IF(M14&lt;Metrics!$L$14,Metrics!$L$2,IF(M14&lt;Metrics!$M$14,Metrics!$M$2,IF(M14&lt;Metrics!$N$14,Metrics!$N$2,IF(M14&lt;Metrics!$O$14,Metrics!$O$2,IF(M14&lt;Metrics!$P$14,Metrics!$P$2,Metrics!$Q$2))))))))))</f>
        <v>7</v>
      </c>
      <c r="AB14">
        <f>IF(N14&lt;Metrics!$G$16,Metrics!$G$2,IF(N14&lt;Metrics!$H$16,Metrics!$H$2,IF(N14&lt;Metrics!$I$16,Metrics!$I$2,IF(N14&lt;Metrics!$J$16,Metrics!$J$2,IF(N14&lt;Metrics!$K$16,Metrics!$K$2,IF(N14&lt;Metrics!$L$16,Metrics!$L$2,IF(N14&lt;Metrics!$M$16,Metrics!$M$2,IF(N14&lt;Metrics!$N$16,Metrics!$N$2,IF(N14&lt;Metrics!$O$16,Metrics!$O$2,IF(N14&lt;Metrics!$P$16,Metrics!$P$2,Metrics!$Q$2))))))))))</f>
        <v>8</v>
      </c>
      <c r="AC14">
        <f>IF(O14&lt;Metrics!$G$22,Metrics!$G$2,IF(O14&lt;Metrics!$H$22,Metrics!$H$2,IF(O14&lt;Metrics!$I$22,Metrics!$I$2,IF(O14&lt;Metrics!$J$22,Metrics!$J$2,IF(O14&lt;Metrics!$K$22,Metrics!$K$2,IF(O14&lt;Metrics!$L$22,Metrics!$L$2,IF(O14&lt;Metrics!$M$22,Metrics!$M$2,IF(O14&lt;Metrics!$N$22,Metrics!$N$2,IF(O14&lt;Metrics!$O$22,Metrics!$O$2,IF(O14&lt;Metrics!$P$22,Metrics!$P$2,Metrics!$Q$2))))))))))</f>
        <v>1</v>
      </c>
      <c r="AD14" s="38">
        <f>(P14*Metrics!F$4)+(Q14*Metrics!F$8)+(S14*Metrics!F$9)+(U14*Metrics!F$10)+(V14*Metrics!F$18)+('Final Metrics'!W143*Metrics!F$19)+('Final Metrics'!X143*Metrics!F$20)+('Final Metrics'!Y143*Metrics!F$12)+('Final Metrics'!Z143*Metrics!F$13)+('Final Metrics'!AA143*Metrics!F$14)+('Final Metrics'!AB143*Metrics!F$16)</f>
        <v>189.75</v>
      </c>
      <c r="AE14" s="39">
        <f>AD14/AD$1</f>
        <v>0.18975</v>
      </c>
    </row>
    <row r="15" spans="1:31">
      <c r="A15" s="12" t="s">
        <v>33</v>
      </c>
      <c r="B15" s="14">
        <v>17</v>
      </c>
      <c r="C15" s="16">
        <v>3</v>
      </c>
      <c r="D15" s="14">
        <v>8</v>
      </c>
      <c r="E15" s="14">
        <v>8</v>
      </c>
      <c r="F15" s="14"/>
      <c r="G15" s="14">
        <v>24</v>
      </c>
      <c r="H15" s="98">
        <v>39</v>
      </c>
      <c r="I15" s="98">
        <v>653</v>
      </c>
      <c r="J15" s="98">
        <v>40</v>
      </c>
      <c r="K15" s="98">
        <v>2111</v>
      </c>
      <c r="L15" s="98">
        <v>2107</v>
      </c>
      <c r="M15" s="98">
        <v>4842</v>
      </c>
      <c r="N15" s="98">
        <v>0</v>
      </c>
      <c r="O15" s="47">
        <v>3</v>
      </c>
      <c r="P15">
        <f>IF(B15&lt;Metrics!$G$4,Metrics!$G$2,IF(B15&lt;Metrics!$H$4,Metrics!$H$2,IF(B15&lt;Metrics!$I$4,Metrics!$I$2,IF(B15&lt;Metrics!$J$4,Metrics!$J$2,IF(B15&lt;Metrics!$K$4,Metrics!$K$2,IF(B15&lt;Metrics!$L$4,Metrics!$L$2,IF(B15&lt;Metrics!$M$4,Metrics!$M$2,IF(B15&lt;Metrics!$N$4,Metrics!$N$2,IF(B15&lt;Metrics!$O$4,Metrics!$O$2,IF(B15&lt;Metrics!$P$4,Metrics!$P$2,Metrics!Q$2))))))))))</f>
        <v>0</v>
      </c>
      <c r="Q15">
        <f>IF(C15=Metrics!$G$8,Metrics!$G$2,IF(C15&lt;Metrics!$H$8,Metrics!$H$2,IF(C15&lt;Metrics!$I$8,Metrics!$I$2,IF(C15&lt;Metrics!$J$8,Metrics!$J$2,IF(C15&lt;Metrics!$K$8,Metrics!$K$2,IF(C15&lt;Metrics!$L$8,Metrics!$L$2,IF(C15&lt;Metrics!$M$8,Metrics!$M$2,IF(C15&lt;Metrics!$N$8,Metrics!$N$2,IF(C15&lt;Metrics!$O$8,Metrics!$O$2,IF(C15&lt;Metrics!$P$8,Metrics!$P$2,Metrics!$Q$2))))))))))</f>
        <v>7</v>
      </c>
      <c r="S15">
        <f>IF(E15&lt;Metrics!$G$9,Metrics!$G$2,IF(E15&lt;Metrics!$H$9,Metrics!$H$2,IF(E15&lt;Metrics!$I$9,Metrics!$I$2,IF(E15&lt;Metrics!$J$9,Metrics!$J$2,IF(E15&lt;Metrics!$K$9,Metrics!$K$2,IF(E15&lt;Metrics!$L$9,Metrics!$L$2,IF(E15&lt;Metrics!$M$9,Metrics!$M$2,IF(E15&lt;Metrics!$N$9,Metrics!$N$2,IF(E15&lt;Metrics!$O$9,Metrics!$O$2,IF(E15&lt;Metrics!$P$9,Metrics!$P$2,Metrics!$Q$2))))))))))</f>
        <v>0</v>
      </c>
      <c r="U15">
        <f>IF(G15&lt;Metrics!$G$10,Metrics!$G$2,IF(G15&lt;Metrics!$H$10,Metrics!$H$2,IF(G15&lt;Metrics!$I$10,Metrics!$I$2,IF(G15&lt;Metrics!$J$10,Metrics!$J$2,IF(G15&lt;Metrics!$K$10,Metrics!$K$2,IF(G15&lt;Metrics!$L$10,Metrics!$L$2,IF(G15&lt;Metrics!$M$10,Metrics!$M$2,IF(G15&lt;Metrics!$N$10,Metrics!$N$2,IF(G15&lt;Metrics!$O$10,Metrics!$O$2,IF(G15&lt;Metrics!$P$10,Metrics!$P$2,Metrics!$Q$2))))))))))</f>
        <v>1</v>
      </c>
      <c r="V15">
        <f>IF(H15&lt;Metrics!$G$18,Metrics!$G$2,IF(H15&lt;Metrics!$H$18,Metrics!$H$2,IF(H15&lt;Metrics!$I$18,Metrics!$I$2,IF(H15&lt;Metrics!$J$18,Metrics!$J$2,IF(H15&lt;Metrics!$K$18,Metrics!$K$2,IF(H15&lt;Metrics!$L$18,Metrics!$L$2,IF(H15&lt;Metrics!$M$18,Metrics!$M$2,IF(H15&lt;Metrics!$N$18,Metrics!$N$2,IF(H15&lt;Metrics!$O$18,Metrics!$O$2,IF(H15&lt;Metrics!$P$18,Metrics!$P$2,Metrics!$Q$2))))))))))</f>
        <v>5</v>
      </c>
      <c r="W15">
        <f>IF(I15&lt;Metrics!$G$19,Metrics!$G$2,IF(I15&lt;Metrics!$H$19,Metrics!$H$2,IF(I15&lt;Metrics!$I$19,Metrics!$I$2,IF(I15&lt;Metrics!$J$19,Metrics!$J$2,IF(I15&lt;Metrics!$K$19,Metrics!$K$2,IF(I15&lt;Metrics!$L$19,Metrics!$L$2,IF(I15&lt;Metrics!$M$19,Metrics!$M$2,IF(I15&lt;Metrics!$N$19,Metrics!$N$2,IF(I15&lt;Metrics!$O$19,Metrics!$O$2,IF(I15&lt;Metrics!$P$19,Metrics!$P$2,Metrics!$Q$2))))))))))</f>
        <v>4</v>
      </c>
      <c r="X15">
        <f>IF(J15&lt;Metrics!$G$20,Metrics!$G$2,IF(J15&lt;Metrics!$H$20,Metrics!$H$2,IF(J15&lt;Metrics!$I$20,Metrics!$I$2,IF(J15&lt;Metrics!$J$20,Metrics!$J$2,IF(J15&lt;Metrics!$K$20,Metrics!$K$2,IF(J15&lt;Metrics!$L$20,Metrics!$L$2,IF(J15&lt;Metrics!$M$20,Metrics!$M$2,IF(J15&lt;Metrics!$N$20,Metrics!$N$2,IF(J15&lt;Metrics!$O$20,Metrics!$O$2,IF(J15&lt;Metrics!$P$20,Metrics!$P$2,Metrics!$Q$2))))))))))</f>
        <v>4</v>
      </c>
      <c r="Y15">
        <f>IF(K15&lt;Metrics!$G$12,Metrics!$G$2,IF(K15&lt;Metrics!$H$12,Metrics!$H$2,IF(K15&lt;Metrics!$I$12,Metrics!$I$2,IF(K15&lt;Metrics!$J$12,Metrics!$J$2,IF(K15&lt;Metrics!$K$12,Metrics!$K$2,IF(K15&lt;Metrics!$L$12,Metrics!$L$2,IF(K15&lt;Metrics!$M$12,Metrics!$M$2,IF(K15&lt;Metrics!$N$12,Metrics!$N$2,IF(K15&lt;Metrics!$O$12,Metrics!$O$2,IF(K15&lt;Metrics!$P$12,Metrics!$P$2,Metrics!$Q$2))))))))))</f>
        <v>2</v>
      </c>
      <c r="Z15">
        <f>IF(L15&lt;Metrics!$G$13,Metrics!$G$2,IF(L15&lt;Metrics!$H$13,Metrics!$H$2,IF(L15&lt;Metrics!$I$13,Metrics!$I$2,IF(L15&lt;Metrics!$J$13,Metrics!$J$2,IF(L15&lt;Metrics!$K$13,Metrics!$K$2,IF(L15&lt;Metrics!$L$13,Metrics!$L$2,IF(L15&lt;Metrics!$M$13,Metrics!$M$2,IF(L15&lt;Metrics!$N$13,Metrics!$N$2,IF(L15&lt;Metrics!$O$13,Metrics!$O$2,IF(L15&lt;Metrics!$P$13,Metrics!$P$2,Metrics!$Q$2))))))))))</f>
        <v>5</v>
      </c>
      <c r="AA15">
        <f>IF(M15&lt;Metrics!$G$14,Metrics!$G$2,IF(M15&lt;Metrics!$H$14,Metrics!$H$2,IF(M15&lt;Metrics!$I$14,Metrics!$I$2,IF(M15&lt;Metrics!$J$14,Metrics!$J$2,IF(M15&lt;Metrics!$K$14,Metrics!$K$2,IF(M15&lt;Metrics!$L$14,Metrics!$L$2,IF(M15&lt;Metrics!$M$14,Metrics!$M$2,IF(M15&lt;Metrics!$N$14,Metrics!$N$2,IF(M15&lt;Metrics!$O$14,Metrics!$O$2,IF(M15&lt;Metrics!$P$14,Metrics!$P$2,Metrics!$Q$2))))))))))</f>
        <v>3</v>
      </c>
      <c r="AB15">
        <f>IF(N15&lt;Metrics!$G$16,Metrics!$G$2,IF(N15&lt;Metrics!$H$16,Metrics!$H$2,IF(N15&lt;Metrics!$I$16,Metrics!$I$2,IF(N15&lt;Metrics!$J$16,Metrics!$J$2,IF(N15&lt;Metrics!$K$16,Metrics!$K$2,IF(N15&lt;Metrics!$L$16,Metrics!$L$2,IF(N15&lt;Metrics!$M$16,Metrics!$M$2,IF(N15&lt;Metrics!$N$16,Metrics!$N$2,IF(N15&lt;Metrics!$O$16,Metrics!$O$2,IF(N15&lt;Metrics!$P$16,Metrics!$P$2,Metrics!$Q$2))))))))))</f>
        <v>0</v>
      </c>
      <c r="AC15">
        <f>IF(O15&lt;Metrics!$G$22,Metrics!$G$2,IF(O15&lt;Metrics!$H$22,Metrics!$H$2,IF(O15&lt;Metrics!$I$22,Metrics!$I$2,IF(O15&lt;Metrics!$J$22,Metrics!$J$2,IF(O15&lt;Metrics!$K$22,Metrics!$K$2,IF(O15&lt;Metrics!$L$22,Metrics!$L$2,IF(O15&lt;Metrics!$M$22,Metrics!$M$2,IF(O15&lt;Metrics!$N$22,Metrics!$N$2,IF(O15&lt;Metrics!$O$22,Metrics!$O$2,IF(O15&lt;Metrics!$P$22,Metrics!$P$2,Metrics!$Q$2))))))))))</f>
        <v>1</v>
      </c>
      <c r="AD15" s="38">
        <f>(P15*Metrics!F$4)+(Q15*Metrics!F$8)+(S15*Metrics!F$9)+(U15*Metrics!F$10)+(V15*Metrics!F$18)+('Final Metrics'!W106*Metrics!F$19)+('Final Metrics'!X106*Metrics!F$20)+('Final Metrics'!Y106*Metrics!F$12)+('Final Metrics'!Z106*Metrics!F$13)+('Final Metrics'!AA106*Metrics!F$14)+('Final Metrics'!AB106*Metrics!F$16)</f>
        <v>113.375</v>
      </c>
      <c r="AE15" s="39">
        <f>AD15/AD$1</f>
        <v>0.113375</v>
      </c>
    </row>
    <row r="16" spans="1:31">
      <c r="A16" s="12" t="s">
        <v>36</v>
      </c>
      <c r="B16" s="14">
        <v>4</v>
      </c>
      <c r="C16" s="16"/>
      <c r="D16" s="14"/>
      <c r="E16" s="14"/>
      <c r="F16" s="14"/>
      <c r="G16" s="14">
        <v>0</v>
      </c>
      <c r="H16" s="98">
        <v>1</v>
      </c>
      <c r="I16" s="98">
        <v>591</v>
      </c>
      <c r="J16" s="98">
        <v>25</v>
      </c>
      <c r="K16" s="98">
        <v>345</v>
      </c>
      <c r="L16" s="98">
        <v>193</v>
      </c>
      <c r="M16" s="98">
        <v>489</v>
      </c>
      <c r="N16" s="98">
        <v>0</v>
      </c>
      <c r="O16" s="47">
        <v>0</v>
      </c>
      <c r="P16">
        <f>IF(B16&lt;Metrics!$G$4,Metrics!$G$2,IF(B16&lt;Metrics!$H$4,Metrics!$H$2,IF(B16&lt;Metrics!$I$4,Metrics!$I$2,IF(B16&lt;Metrics!$J$4,Metrics!$J$2,IF(B16&lt;Metrics!$K$4,Metrics!$K$2,IF(B16&lt;Metrics!$L$4,Metrics!$L$2,IF(B16&lt;Metrics!$M$4,Metrics!$M$2,IF(B16&lt;Metrics!$N$4,Metrics!$N$2,IF(B16&lt;Metrics!$O$4,Metrics!$O$2,IF(B16&lt;Metrics!$P$4,Metrics!$P$2,Metrics!Q$2))))))))))</f>
        <v>0</v>
      </c>
      <c r="Q16">
        <f>IF(C16=Metrics!$G$8,Metrics!$G$2,IF(C16&lt;Metrics!$H$8,Metrics!$H$2,IF(C16&lt;Metrics!$I$8,Metrics!$I$2,IF(C16&lt;Metrics!$J$8,Metrics!$J$2,IF(C16&lt;Metrics!$K$8,Metrics!$K$2,IF(C16&lt;Metrics!$L$8,Metrics!$L$2,IF(C16&lt;Metrics!$M$8,Metrics!$M$2,IF(C16&lt;Metrics!$N$8,Metrics!$N$2,IF(C16&lt;Metrics!$O$8,Metrics!$O$2,IF(C16&lt;Metrics!$P$8,Metrics!$P$2,Metrics!$Q$2))))))))))</f>
        <v>0</v>
      </c>
      <c r="S16">
        <f>IF(E16&lt;Metrics!$G$9,Metrics!$G$2,IF(E16&lt;Metrics!$H$9,Metrics!$H$2,IF(E16&lt;Metrics!$I$9,Metrics!$I$2,IF(E16&lt;Metrics!$J$9,Metrics!$J$2,IF(E16&lt;Metrics!$K$9,Metrics!$K$2,IF(E16&lt;Metrics!$L$9,Metrics!$L$2,IF(E16&lt;Metrics!$M$9,Metrics!$M$2,IF(E16&lt;Metrics!$N$9,Metrics!$N$2,IF(E16&lt;Metrics!$O$9,Metrics!$O$2,IF(E16&lt;Metrics!$P$9,Metrics!$P$2,Metrics!$Q$2))))))))))</f>
        <v>0</v>
      </c>
      <c r="U16">
        <f>IF(G16&lt;Metrics!$G$10,Metrics!$G$2,IF(G16&lt;Metrics!$H$10,Metrics!$H$2,IF(G16&lt;Metrics!$I$10,Metrics!$I$2,IF(G16&lt;Metrics!$J$10,Metrics!$J$2,IF(G16&lt;Metrics!$K$10,Metrics!$K$2,IF(G16&lt;Metrics!$L$10,Metrics!$L$2,IF(G16&lt;Metrics!$M$10,Metrics!$M$2,IF(G16&lt;Metrics!$N$10,Metrics!$N$2,IF(G16&lt;Metrics!$O$10,Metrics!$O$2,IF(G16&lt;Metrics!$P$10,Metrics!$P$2,Metrics!$Q$2))))))))))</f>
        <v>0</v>
      </c>
      <c r="V16">
        <f>IF(H16&lt;Metrics!$G$18,Metrics!$G$2,IF(H16&lt;Metrics!$H$18,Metrics!$H$2,IF(H16&lt;Metrics!$I$18,Metrics!$I$2,IF(H16&lt;Metrics!$J$18,Metrics!$J$2,IF(H16&lt;Metrics!$K$18,Metrics!$K$2,IF(H16&lt;Metrics!$L$18,Metrics!$L$2,IF(H16&lt;Metrics!$M$18,Metrics!$M$2,IF(H16&lt;Metrics!$N$18,Metrics!$N$2,IF(H16&lt;Metrics!$O$18,Metrics!$O$2,IF(H16&lt;Metrics!$P$18,Metrics!$P$2,Metrics!$Q$2))))))))))</f>
        <v>0</v>
      </c>
      <c r="W16">
        <f>IF(I16&lt;Metrics!$G$19,Metrics!$G$2,IF(I16&lt;Metrics!$H$19,Metrics!$H$2,IF(I16&lt;Metrics!$I$19,Metrics!$I$2,IF(I16&lt;Metrics!$J$19,Metrics!$J$2,IF(I16&lt;Metrics!$K$19,Metrics!$K$2,IF(I16&lt;Metrics!$L$19,Metrics!$L$2,IF(I16&lt;Metrics!$M$19,Metrics!$M$2,IF(I16&lt;Metrics!$N$19,Metrics!$N$2,IF(I16&lt;Metrics!$O$19,Metrics!$O$2,IF(I16&lt;Metrics!$P$19,Metrics!$P$2,Metrics!$Q$2))))))))))</f>
        <v>2</v>
      </c>
      <c r="X16">
        <f>IF(J16&lt;Metrics!$G$20,Metrics!$G$2,IF(J16&lt;Metrics!$H$20,Metrics!$H$2,IF(J16&lt;Metrics!$I$20,Metrics!$I$2,IF(J16&lt;Metrics!$J$20,Metrics!$J$2,IF(J16&lt;Metrics!$K$20,Metrics!$K$2,IF(J16&lt;Metrics!$L$20,Metrics!$L$2,IF(J16&lt;Metrics!$M$20,Metrics!$M$2,IF(J16&lt;Metrics!$N$20,Metrics!$N$2,IF(J16&lt;Metrics!$O$20,Metrics!$O$2,IF(J16&lt;Metrics!$P$20,Metrics!$P$2,Metrics!$Q$2))))))))))</f>
        <v>0</v>
      </c>
      <c r="Y16">
        <f>IF(K16&lt;Metrics!$G$12,Metrics!$G$2,IF(K16&lt;Metrics!$H$12,Metrics!$H$2,IF(K16&lt;Metrics!$I$12,Metrics!$I$2,IF(K16&lt;Metrics!$J$12,Metrics!$J$2,IF(K16&lt;Metrics!$K$12,Metrics!$K$2,IF(K16&lt;Metrics!$L$12,Metrics!$L$2,IF(K16&lt;Metrics!$M$12,Metrics!$M$2,IF(K16&lt;Metrics!$N$12,Metrics!$N$2,IF(K16&lt;Metrics!$O$12,Metrics!$O$2,IF(K16&lt;Metrics!$P$12,Metrics!$P$2,Metrics!$Q$2))))))))))</f>
        <v>0</v>
      </c>
      <c r="Z16">
        <f>IF(L16&lt;Metrics!$G$13,Metrics!$G$2,IF(L16&lt;Metrics!$H$13,Metrics!$H$2,IF(L16&lt;Metrics!$I$13,Metrics!$I$2,IF(L16&lt;Metrics!$J$13,Metrics!$J$2,IF(L16&lt;Metrics!$K$13,Metrics!$K$2,IF(L16&lt;Metrics!$L$13,Metrics!$L$2,IF(L16&lt;Metrics!$M$13,Metrics!$M$2,IF(L16&lt;Metrics!$N$13,Metrics!$N$2,IF(L16&lt;Metrics!$O$13,Metrics!$O$2,IF(L16&lt;Metrics!$P$13,Metrics!$P$2,Metrics!$Q$2))))))))))</f>
        <v>0</v>
      </c>
      <c r="AA16">
        <f>IF(M16&lt;Metrics!$G$14,Metrics!$G$2,IF(M16&lt;Metrics!$H$14,Metrics!$H$2,IF(M16&lt;Metrics!$I$14,Metrics!$I$2,IF(M16&lt;Metrics!$J$14,Metrics!$J$2,IF(M16&lt;Metrics!$K$14,Metrics!$K$2,IF(M16&lt;Metrics!$L$14,Metrics!$L$2,IF(M16&lt;Metrics!$M$14,Metrics!$M$2,IF(M16&lt;Metrics!$N$14,Metrics!$N$2,IF(M16&lt;Metrics!$O$14,Metrics!$O$2,IF(M16&lt;Metrics!$P$14,Metrics!$P$2,Metrics!$Q$2))))))))))</f>
        <v>0</v>
      </c>
      <c r="AB16">
        <f>IF(N16&lt;Metrics!$G$16,Metrics!$G$2,IF(N16&lt;Metrics!$H$16,Metrics!$H$2,IF(N16&lt;Metrics!$I$16,Metrics!$I$2,IF(N16&lt;Metrics!$J$16,Metrics!$J$2,IF(N16&lt;Metrics!$K$16,Metrics!$K$2,IF(N16&lt;Metrics!$L$16,Metrics!$L$2,IF(N16&lt;Metrics!$M$16,Metrics!$M$2,IF(N16&lt;Metrics!$N$16,Metrics!$N$2,IF(N16&lt;Metrics!$O$16,Metrics!$O$2,IF(N16&lt;Metrics!$P$16,Metrics!$P$2,Metrics!$Q$2))))))))))</f>
        <v>0</v>
      </c>
      <c r="AC16">
        <f>IF(O16&lt;Metrics!$G$22,Metrics!$G$2,IF(O16&lt;Metrics!$H$22,Metrics!$H$2,IF(O16&lt;Metrics!$I$22,Metrics!$I$2,IF(O16&lt;Metrics!$J$22,Metrics!$J$2,IF(O16&lt;Metrics!$K$22,Metrics!$K$2,IF(O16&lt;Metrics!$L$22,Metrics!$L$2,IF(O16&lt;Metrics!$M$22,Metrics!$M$2,IF(O16&lt;Metrics!$N$22,Metrics!$N$2,IF(O16&lt;Metrics!$O$22,Metrics!$O$2,IF(O16&lt;Metrics!$P$22,Metrics!$P$2,Metrics!$Q$2))))))))))</f>
        <v>0</v>
      </c>
      <c r="AD16" s="38">
        <f>(P16*Metrics!F$4)+(Q16*Metrics!F$8)+(S16*Metrics!F$9)+(U16*Metrics!F$10)+(V16*Metrics!F$18)+('Final Metrics'!W131*Metrics!F$19)+('Final Metrics'!X131*Metrics!F$20)+('Final Metrics'!Y131*Metrics!F$12)+('Final Metrics'!Z131*Metrics!F$13)+('Final Metrics'!AA131*Metrics!F$14)+('Final Metrics'!AB131*Metrics!F$16)</f>
        <v>159.375</v>
      </c>
      <c r="AE16" s="39">
        <f>AD16/AD$1</f>
        <v>0.15937499999999999</v>
      </c>
    </row>
    <row r="17" spans="1:31">
      <c r="A17" s="12" t="s">
        <v>39</v>
      </c>
      <c r="B17" s="14">
        <v>1000</v>
      </c>
      <c r="C17" s="16"/>
      <c r="D17" s="14"/>
      <c r="E17" s="14"/>
      <c r="F17" s="14"/>
      <c r="G17" s="14">
        <v>0</v>
      </c>
      <c r="H17" s="98">
        <v>34</v>
      </c>
      <c r="I17" s="98">
        <v>731</v>
      </c>
      <c r="J17" s="98">
        <v>47</v>
      </c>
      <c r="K17" s="98">
        <v>4402</v>
      </c>
      <c r="L17" s="98">
        <v>252</v>
      </c>
      <c r="M17" s="98">
        <v>2711</v>
      </c>
      <c r="N17" s="98">
        <v>0</v>
      </c>
      <c r="O17" s="47">
        <v>106626</v>
      </c>
      <c r="P17">
        <f>IF(B17&lt;Metrics!$G$4,Metrics!$G$2,IF(B17&lt;Metrics!$H$4,Metrics!$H$2,IF(B17&lt;Metrics!$I$4,Metrics!$I$2,IF(B17&lt;Metrics!$J$4,Metrics!$J$2,IF(B17&lt;Metrics!$K$4,Metrics!$K$2,IF(B17&lt;Metrics!$L$4,Metrics!$L$2,IF(B17&lt;Metrics!$M$4,Metrics!$M$2,IF(B17&lt;Metrics!$N$4,Metrics!$N$2,IF(B17&lt;Metrics!$O$4,Metrics!$O$2,IF(B17&lt;Metrics!$P$4,Metrics!$P$2,Metrics!Q$2))))))))))</f>
        <v>6</v>
      </c>
      <c r="Q17">
        <f>IF(C17=Metrics!$G$8,Metrics!$G$2,IF(C17&lt;Metrics!$H$8,Metrics!$H$2,IF(C17&lt;Metrics!$I$8,Metrics!$I$2,IF(C17&lt;Metrics!$J$8,Metrics!$J$2,IF(C17&lt;Metrics!$K$8,Metrics!$K$2,IF(C17&lt;Metrics!$L$8,Metrics!$L$2,IF(C17&lt;Metrics!$M$8,Metrics!$M$2,IF(C17&lt;Metrics!$N$8,Metrics!$N$2,IF(C17&lt;Metrics!$O$8,Metrics!$O$2,IF(C17&lt;Metrics!$P$8,Metrics!$P$2,Metrics!$Q$2))))))))))</f>
        <v>0</v>
      </c>
      <c r="S17">
        <f>IF(E17&lt;Metrics!$G$9,Metrics!$G$2,IF(E17&lt;Metrics!$H$9,Metrics!$H$2,IF(E17&lt;Metrics!$I$9,Metrics!$I$2,IF(E17&lt;Metrics!$J$9,Metrics!$J$2,IF(E17&lt;Metrics!$K$9,Metrics!$K$2,IF(E17&lt;Metrics!$L$9,Metrics!$L$2,IF(E17&lt;Metrics!$M$9,Metrics!$M$2,IF(E17&lt;Metrics!$N$9,Metrics!$N$2,IF(E17&lt;Metrics!$O$9,Metrics!$O$2,IF(E17&lt;Metrics!$P$9,Metrics!$P$2,Metrics!$Q$2))))))))))</f>
        <v>0</v>
      </c>
      <c r="U17">
        <f>IF(G17&lt;Metrics!$G$10,Metrics!$G$2,IF(G17&lt;Metrics!$H$10,Metrics!$H$2,IF(G17&lt;Metrics!$I$10,Metrics!$I$2,IF(G17&lt;Metrics!$J$10,Metrics!$J$2,IF(G17&lt;Metrics!$K$10,Metrics!$K$2,IF(G17&lt;Metrics!$L$10,Metrics!$L$2,IF(G17&lt;Metrics!$M$10,Metrics!$M$2,IF(G17&lt;Metrics!$N$10,Metrics!$N$2,IF(G17&lt;Metrics!$O$10,Metrics!$O$2,IF(G17&lt;Metrics!$P$10,Metrics!$P$2,Metrics!$Q$2))))))))))</f>
        <v>0</v>
      </c>
      <c r="V17">
        <f>IF(H17&lt;Metrics!$G$18,Metrics!$G$2,IF(H17&lt;Metrics!$H$18,Metrics!$H$2,IF(H17&lt;Metrics!$I$18,Metrics!$I$2,IF(H17&lt;Metrics!$J$18,Metrics!$J$2,IF(H17&lt;Metrics!$K$18,Metrics!$K$2,IF(H17&lt;Metrics!$L$18,Metrics!$L$2,IF(H17&lt;Metrics!$M$18,Metrics!$M$2,IF(H17&lt;Metrics!$N$18,Metrics!$N$2,IF(H17&lt;Metrics!$O$18,Metrics!$O$2,IF(H17&lt;Metrics!$P$18,Metrics!$P$2,Metrics!$Q$2))))))))))</f>
        <v>4</v>
      </c>
      <c r="W17">
        <f>IF(I17&lt;Metrics!$G$19,Metrics!$G$2,IF(I17&lt;Metrics!$H$19,Metrics!$H$2,IF(I17&lt;Metrics!$I$19,Metrics!$I$2,IF(I17&lt;Metrics!$J$19,Metrics!$J$2,IF(I17&lt;Metrics!$K$19,Metrics!$K$2,IF(I17&lt;Metrics!$L$19,Metrics!$L$2,IF(I17&lt;Metrics!$M$19,Metrics!$M$2,IF(I17&lt;Metrics!$N$19,Metrics!$N$2,IF(I17&lt;Metrics!$O$19,Metrics!$O$2,IF(I17&lt;Metrics!$P$19,Metrics!$P$2,Metrics!$Q$2))))))))))</f>
        <v>6</v>
      </c>
      <c r="X17">
        <f>IF(J17&lt;Metrics!$G$20,Metrics!$G$2,IF(J17&lt;Metrics!$H$20,Metrics!$H$2,IF(J17&lt;Metrics!$I$20,Metrics!$I$2,IF(J17&lt;Metrics!$J$20,Metrics!$J$2,IF(J17&lt;Metrics!$K$20,Metrics!$K$2,IF(J17&lt;Metrics!$L$20,Metrics!$L$2,IF(J17&lt;Metrics!$M$20,Metrics!$M$2,IF(J17&lt;Metrics!$N$20,Metrics!$N$2,IF(J17&lt;Metrics!$O$20,Metrics!$O$2,IF(J17&lt;Metrics!$P$20,Metrics!$P$2,Metrics!$Q$2))))))))))</f>
        <v>5</v>
      </c>
      <c r="Y17">
        <f>IF(K17&lt;Metrics!$G$12,Metrics!$G$2,IF(K17&lt;Metrics!$H$12,Metrics!$H$2,IF(K17&lt;Metrics!$I$12,Metrics!$I$2,IF(K17&lt;Metrics!$J$12,Metrics!$J$2,IF(K17&lt;Metrics!$K$12,Metrics!$K$2,IF(K17&lt;Metrics!$L$12,Metrics!$L$2,IF(K17&lt;Metrics!$M$12,Metrics!$M$2,IF(K17&lt;Metrics!$N$12,Metrics!$N$2,IF(K17&lt;Metrics!$O$12,Metrics!$O$2,IF(K17&lt;Metrics!$P$12,Metrics!$P$2,Metrics!$Q$2))))))))))</f>
        <v>3</v>
      </c>
      <c r="Z17">
        <f>IF(L17&lt;Metrics!$G$13,Metrics!$G$2,IF(L17&lt;Metrics!$H$13,Metrics!$H$2,IF(L17&lt;Metrics!$I$13,Metrics!$I$2,IF(L17&lt;Metrics!$J$13,Metrics!$J$2,IF(L17&lt;Metrics!$K$13,Metrics!$K$2,IF(L17&lt;Metrics!$L$13,Metrics!$L$2,IF(L17&lt;Metrics!$M$13,Metrics!$M$2,IF(L17&lt;Metrics!$N$13,Metrics!$N$2,IF(L17&lt;Metrics!$O$13,Metrics!$O$2,IF(L17&lt;Metrics!$P$13,Metrics!$P$2,Metrics!$Q$2))))))))))</f>
        <v>1</v>
      </c>
      <c r="AA17">
        <f>IF(M17&lt;Metrics!$G$14,Metrics!$G$2,IF(M17&lt;Metrics!$H$14,Metrics!$H$2,IF(M17&lt;Metrics!$I$14,Metrics!$I$2,IF(M17&lt;Metrics!$J$14,Metrics!$J$2,IF(M17&lt;Metrics!$K$14,Metrics!$K$2,IF(M17&lt;Metrics!$L$14,Metrics!$L$2,IF(M17&lt;Metrics!$M$14,Metrics!$M$2,IF(M17&lt;Metrics!$N$14,Metrics!$N$2,IF(M17&lt;Metrics!$O$14,Metrics!$O$2,IF(M17&lt;Metrics!$P$14,Metrics!$P$2,Metrics!$Q$2))))))))))</f>
        <v>2</v>
      </c>
      <c r="AB17">
        <f>IF(N17&lt;Metrics!$G$16,Metrics!$G$2,IF(N17&lt;Metrics!$H$16,Metrics!$H$2,IF(N17&lt;Metrics!$I$16,Metrics!$I$2,IF(N17&lt;Metrics!$J$16,Metrics!$J$2,IF(N17&lt;Metrics!$K$16,Metrics!$K$2,IF(N17&lt;Metrics!$L$16,Metrics!$L$2,IF(N17&lt;Metrics!$M$16,Metrics!$M$2,IF(N17&lt;Metrics!$N$16,Metrics!$N$2,IF(N17&lt;Metrics!$O$16,Metrics!$O$2,IF(N17&lt;Metrics!$P$16,Metrics!$P$2,Metrics!$Q$2))))))))))</f>
        <v>0</v>
      </c>
      <c r="AC17">
        <f>IF(O17&lt;Metrics!$G$22,Metrics!$G$2,IF(O17&lt;Metrics!$H$22,Metrics!$H$2,IF(O17&lt;Metrics!$I$22,Metrics!$I$2,IF(O17&lt;Metrics!$J$22,Metrics!$J$2,IF(O17&lt;Metrics!$K$22,Metrics!$K$2,IF(O17&lt;Metrics!$L$22,Metrics!$L$2,IF(O17&lt;Metrics!$M$22,Metrics!$M$2,IF(O17&lt;Metrics!$N$22,Metrics!$N$2,IF(O17&lt;Metrics!$O$22,Metrics!$O$2,IF(O17&lt;Metrics!$P$22,Metrics!$P$2,Metrics!$Q$2))))))))))</f>
        <v>8</v>
      </c>
      <c r="AD17" s="38">
        <f>(P17*Metrics!F$4)+(Q17*Metrics!F$8)+(S17*Metrics!F$9)+(U17*Metrics!F$10)+(V17*Metrics!F$18)+('Final Metrics'!W20*Metrics!F$19)+('Final Metrics'!X20*Metrics!F$20)+('Final Metrics'!Y20*Metrics!F$12)+('Final Metrics'!Z20*Metrics!F$13)+('Final Metrics'!AA20*Metrics!F$14)+('Final Metrics'!AB20*Metrics!F$16)</f>
        <v>258.375</v>
      </c>
      <c r="AE17" s="39">
        <f>AD17/AD$1</f>
        <v>0.25837500000000002</v>
      </c>
    </row>
    <row r="18" spans="1:31">
      <c r="A18" s="12" t="s">
        <v>41</v>
      </c>
      <c r="B18" s="14">
        <v>8</v>
      </c>
      <c r="C18" s="16"/>
      <c r="D18" s="14"/>
      <c r="E18" s="14"/>
      <c r="F18" s="14"/>
      <c r="G18" s="14">
        <v>0</v>
      </c>
      <c r="H18" s="98">
        <v>41</v>
      </c>
      <c r="I18" s="98">
        <v>771</v>
      </c>
      <c r="J18" s="98">
        <v>49</v>
      </c>
      <c r="K18" s="98">
        <v>3191</v>
      </c>
      <c r="L18" s="98">
        <v>1983</v>
      </c>
      <c r="M18" s="98">
        <v>36967</v>
      </c>
      <c r="N18" s="98">
        <v>51</v>
      </c>
      <c r="O18" s="56">
        <v>0</v>
      </c>
      <c r="P18">
        <f>IF(B18&lt;Metrics!$G$4,Metrics!$G$2,IF(B18&lt;Metrics!$H$4,Metrics!$H$2,IF(B18&lt;Metrics!$I$4,Metrics!$I$2,IF(B18&lt;Metrics!$J$4,Metrics!$J$2,IF(B18&lt;Metrics!$K$4,Metrics!$K$2,IF(B18&lt;Metrics!$L$4,Metrics!$L$2,IF(B18&lt;Metrics!$M$4,Metrics!$M$2,IF(B18&lt;Metrics!$N$4,Metrics!$N$2,IF(B18&lt;Metrics!$O$4,Metrics!$O$2,IF(B18&lt;Metrics!$P$4,Metrics!$P$2,Metrics!Q$2))))))))))</f>
        <v>0</v>
      </c>
      <c r="Q18">
        <f>IF(C18=Metrics!$G$8,Metrics!$G$2,IF(C18&lt;Metrics!$H$8,Metrics!$H$2,IF(C18&lt;Metrics!$I$8,Metrics!$I$2,IF(C18&lt;Metrics!$J$8,Metrics!$J$2,IF(C18&lt;Metrics!$K$8,Metrics!$K$2,IF(C18&lt;Metrics!$L$8,Metrics!$L$2,IF(C18&lt;Metrics!$M$8,Metrics!$M$2,IF(C18&lt;Metrics!$N$8,Metrics!$N$2,IF(C18&lt;Metrics!$O$8,Metrics!$O$2,IF(C18&lt;Metrics!$P$8,Metrics!$P$2,Metrics!$Q$2))))))))))</f>
        <v>0</v>
      </c>
      <c r="S18">
        <f>IF(E18&lt;Metrics!$G$9,Metrics!$G$2,IF(E18&lt;Metrics!$H$9,Metrics!$H$2,IF(E18&lt;Metrics!$I$9,Metrics!$I$2,IF(E18&lt;Metrics!$J$9,Metrics!$J$2,IF(E18&lt;Metrics!$K$9,Metrics!$K$2,IF(E18&lt;Metrics!$L$9,Metrics!$L$2,IF(E18&lt;Metrics!$M$9,Metrics!$M$2,IF(E18&lt;Metrics!$N$9,Metrics!$N$2,IF(E18&lt;Metrics!$O$9,Metrics!$O$2,IF(E18&lt;Metrics!$P$9,Metrics!$P$2,Metrics!$Q$2))))))))))</f>
        <v>0</v>
      </c>
      <c r="U18">
        <f>IF(G18&lt;Metrics!$G$10,Metrics!$G$2,IF(G18&lt;Metrics!$H$10,Metrics!$H$2,IF(G18&lt;Metrics!$I$10,Metrics!$I$2,IF(G18&lt;Metrics!$J$10,Metrics!$J$2,IF(G18&lt;Metrics!$K$10,Metrics!$K$2,IF(G18&lt;Metrics!$L$10,Metrics!$L$2,IF(G18&lt;Metrics!$M$10,Metrics!$M$2,IF(G18&lt;Metrics!$N$10,Metrics!$N$2,IF(G18&lt;Metrics!$O$10,Metrics!$O$2,IF(G18&lt;Metrics!$P$10,Metrics!$P$2,Metrics!$Q$2))))))))))</f>
        <v>0</v>
      </c>
      <c r="V18">
        <f>IF(H18&lt;Metrics!$G$18,Metrics!$G$2,IF(H18&lt;Metrics!$H$18,Metrics!$H$2,IF(H18&lt;Metrics!$I$18,Metrics!$I$2,IF(H18&lt;Metrics!$J$18,Metrics!$J$2,IF(H18&lt;Metrics!$K$18,Metrics!$K$2,IF(H18&lt;Metrics!$L$18,Metrics!$L$2,IF(H18&lt;Metrics!$M$18,Metrics!$M$2,IF(H18&lt;Metrics!$N$18,Metrics!$N$2,IF(H18&lt;Metrics!$O$18,Metrics!$O$2,IF(H18&lt;Metrics!$P$18,Metrics!$P$2,Metrics!$Q$2))))))))))</f>
        <v>6</v>
      </c>
      <c r="W18">
        <f>IF(I18&lt;Metrics!$G$19,Metrics!$G$2,IF(I18&lt;Metrics!$H$19,Metrics!$H$2,IF(I18&lt;Metrics!$I$19,Metrics!$I$2,IF(I18&lt;Metrics!$J$19,Metrics!$J$2,IF(I18&lt;Metrics!$K$19,Metrics!$K$2,IF(I18&lt;Metrics!$L$19,Metrics!$L$2,IF(I18&lt;Metrics!$M$19,Metrics!$M$2,IF(I18&lt;Metrics!$N$19,Metrics!$N$2,IF(I18&lt;Metrics!$O$19,Metrics!$O$2,IF(I18&lt;Metrics!$P$19,Metrics!$P$2,Metrics!$Q$2))))))))))</f>
        <v>6</v>
      </c>
      <c r="X18">
        <f>IF(J18&lt;Metrics!$G$20,Metrics!$G$2,IF(J18&lt;Metrics!$H$20,Metrics!$H$2,IF(J18&lt;Metrics!$I$20,Metrics!$I$2,IF(J18&lt;Metrics!$J$20,Metrics!$J$2,IF(J18&lt;Metrics!$K$20,Metrics!$K$2,IF(J18&lt;Metrics!$L$20,Metrics!$L$2,IF(J18&lt;Metrics!$M$20,Metrics!$M$2,IF(J18&lt;Metrics!$N$20,Metrics!$N$2,IF(J18&lt;Metrics!$O$20,Metrics!$O$2,IF(J18&lt;Metrics!$P$20,Metrics!$P$2,Metrics!$Q$2))))))))))</f>
        <v>5</v>
      </c>
      <c r="Y18">
        <f>IF(K18&lt;Metrics!$G$12,Metrics!$G$2,IF(K18&lt;Metrics!$H$12,Metrics!$H$2,IF(K18&lt;Metrics!$I$12,Metrics!$I$2,IF(K18&lt;Metrics!$J$12,Metrics!$J$2,IF(K18&lt;Metrics!$K$12,Metrics!$K$2,IF(K18&lt;Metrics!$L$12,Metrics!$L$2,IF(K18&lt;Metrics!$M$12,Metrics!$M$2,IF(K18&lt;Metrics!$N$12,Metrics!$N$2,IF(K18&lt;Metrics!$O$12,Metrics!$O$2,IF(K18&lt;Metrics!$P$12,Metrics!$P$2,Metrics!$Q$2))))))))))</f>
        <v>2</v>
      </c>
      <c r="Z18">
        <f>IF(L18&lt;Metrics!$G$13,Metrics!$G$2,IF(L18&lt;Metrics!$H$13,Metrics!$H$2,IF(L18&lt;Metrics!$I$13,Metrics!$I$2,IF(L18&lt;Metrics!$J$13,Metrics!$J$2,IF(L18&lt;Metrics!$K$13,Metrics!$K$2,IF(L18&lt;Metrics!$L$13,Metrics!$L$2,IF(L18&lt;Metrics!$M$13,Metrics!$M$2,IF(L18&lt;Metrics!$N$13,Metrics!$N$2,IF(L18&lt;Metrics!$O$13,Metrics!$O$2,IF(L18&lt;Metrics!$P$13,Metrics!$P$2,Metrics!$Q$2))))))))))</f>
        <v>5</v>
      </c>
      <c r="AA18">
        <f>IF(M18&lt;Metrics!$G$14,Metrics!$G$2,IF(M18&lt;Metrics!$H$14,Metrics!$H$2,IF(M18&lt;Metrics!$I$14,Metrics!$I$2,IF(M18&lt;Metrics!$J$14,Metrics!$J$2,IF(M18&lt;Metrics!$K$14,Metrics!$K$2,IF(M18&lt;Metrics!$L$14,Metrics!$L$2,IF(M18&lt;Metrics!$M$14,Metrics!$M$2,IF(M18&lt;Metrics!$N$14,Metrics!$N$2,IF(M18&lt;Metrics!$O$14,Metrics!$O$2,IF(M18&lt;Metrics!$P$14,Metrics!$P$2,Metrics!$Q$2))))))))))</f>
        <v>7</v>
      </c>
      <c r="AB18">
        <f>IF(N18&lt;Metrics!$G$16,Metrics!$G$2,IF(N18&lt;Metrics!$H$16,Metrics!$H$2,IF(N18&lt;Metrics!$I$16,Metrics!$I$2,IF(N18&lt;Metrics!$J$16,Metrics!$J$2,IF(N18&lt;Metrics!$K$16,Metrics!$K$2,IF(N18&lt;Metrics!$L$16,Metrics!$L$2,IF(N18&lt;Metrics!$M$16,Metrics!$M$2,IF(N18&lt;Metrics!$N$16,Metrics!$N$2,IF(N18&lt;Metrics!$O$16,Metrics!$O$2,IF(N18&lt;Metrics!$P$16,Metrics!$P$2,Metrics!$Q$2))))))))))</f>
        <v>6</v>
      </c>
      <c r="AC18">
        <f>IF(O18&lt;Metrics!$G$22,Metrics!$G$2,IF(O18&lt;Metrics!$H$22,Metrics!$H$2,IF(O18&lt;Metrics!$I$22,Metrics!$I$2,IF(O18&lt;Metrics!$J$22,Metrics!$J$2,IF(O18&lt;Metrics!$K$22,Metrics!$K$2,IF(O18&lt;Metrics!$L$22,Metrics!$L$2,IF(O18&lt;Metrics!$M$22,Metrics!$M$2,IF(O18&lt;Metrics!$N$22,Metrics!$N$2,IF(O18&lt;Metrics!$O$22,Metrics!$O$2,IF(O18&lt;Metrics!$P$22,Metrics!$P$2,Metrics!$Q$2))))))))))</f>
        <v>0</v>
      </c>
      <c r="AD18" s="38">
        <f>(P18*Metrics!F$4)+(Q18*Metrics!F$8)+(S18*Metrics!F$9)+(U18*Metrics!F$10)+(V18*Metrics!F$18)+('Final Metrics'!W117*Metrics!F$19)+('Final Metrics'!X117*Metrics!F$20)+('Final Metrics'!Y117*Metrics!F$12)+('Final Metrics'!Z117*Metrics!F$13)+('Final Metrics'!AA117*Metrics!F$14)+('Final Metrics'!AB117*Metrics!F$16)</f>
        <v>184.25</v>
      </c>
      <c r="AE18" s="39">
        <f>AD18/AD$1</f>
        <v>0.18425</v>
      </c>
    </row>
    <row r="19" spans="1:31">
      <c r="A19" s="12" t="s">
        <v>43</v>
      </c>
      <c r="B19" s="14"/>
      <c r="C19" s="16"/>
      <c r="D19" s="14"/>
      <c r="E19" s="14"/>
      <c r="F19" s="14"/>
      <c r="G19" s="14">
        <v>0</v>
      </c>
      <c r="H19" s="98">
        <v>30</v>
      </c>
      <c r="I19" s="98">
        <v>722</v>
      </c>
      <c r="J19" s="98">
        <v>36</v>
      </c>
      <c r="K19" s="98">
        <v>396</v>
      </c>
      <c r="L19" s="98">
        <v>311</v>
      </c>
      <c r="M19" s="98">
        <v>2832</v>
      </c>
      <c r="N19" s="98">
        <v>47</v>
      </c>
      <c r="O19" s="47"/>
      <c r="P19">
        <f>IF(B19&lt;Metrics!$G$4,Metrics!$G$2,IF(B19&lt;Metrics!$H$4,Metrics!$H$2,IF(B19&lt;Metrics!$I$4,Metrics!$I$2,IF(B19&lt;Metrics!$J$4,Metrics!$J$2,IF(B19&lt;Metrics!$K$4,Metrics!$K$2,IF(B19&lt;Metrics!$L$4,Metrics!$L$2,IF(B19&lt;Metrics!$M$4,Metrics!$M$2,IF(B19&lt;Metrics!$N$4,Metrics!$N$2,IF(B19&lt;Metrics!$O$4,Metrics!$O$2,IF(B19&lt;Metrics!$P$4,Metrics!$P$2,Metrics!Q$2))))))))))</f>
        <v>0</v>
      </c>
      <c r="Q19">
        <f>IF(C19=Metrics!$G$8,Metrics!$G$2,IF(C19&lt;Metrics!$H$8,Metrics!$H$2,IF(C19&lt;Metrics!$I$8,Metrics!$I$2,IF(C19&lt;Metrics!$J$8,Metrics!$J$2,IF(C19&lt;Metrics!$K$8,Metrics!$K$2,IF(C19&lt;Metrics!$L$8,Metrics!$L$2,IF(C19&lt;Metrics!$M$8,Metrics!$M$2,IF(C19&lt;Metrics!$N$8,Metrics!$N$2,IF(C19&lt;Metrics!$O$8,Metrics!$O$2,IF(C19&lt;Metrics!$P$8,Metrics!$P$2,Metrics!$Q$2))))))))))</f>
        <v>0</v>
      </c>
      <c r="S19">
        <f>IF(E19&lt;Metrics!$G$9,Metrics!$G$2,IF(E19&lt;Metrics!$H$9,Metrics!$H$2,IF(E19&lt;Metrics!$I$9,Metrics!$I$2,IF(E19&lt;Metrics!$J$9,Metrics!$J$2,IF(E19&lt;Metrics!$K$9,Metrics!$K$2,IF(E19&lt;Metrics!$L$9,Metrics!$L$2,IF(E19&lt;Metrics!$M$9,Metrics!$M$2,IF(E19&lt;Metrics!$N$9,Metrics!$N$2,IF(E19&lt;Metrics!$O$9,Metrics!$O$2,IF(E19&lt;Metrics!$P$9,Metrics!$P$2,Metrics!$Q$2))))))))))</f>
        <v>0</v>
      </c>
      <c r="U19">
        <f>IF(G19&lt;Metrics!$G$10,Metrics!$G$2,IF(G19&lt;Metrics!$H$10,Metrics!$H$2,IF(G19&lt;Metrics!$I$10,Metrics!$I$2,IF(G19&lt;Metrics!$J$10,Metrics!$J$2,IF(G19&lt;Metrics!$K$10,Metrics!$K$2,IF(G19&lt;Metrics!$L$10,Metrics!$L$2,IF(G19&lt;Metrics!$M$10,Metrics!$M$2,IF(G19&lt;Metrics!$N$10,Metrics!$N$2,IF(G19&lt;Metrics!$O$10,Metrics!$O$2,IF(G19&lt;Metrics!$P$10,Metrics!$P$2,Metrics!$Q$2))))))))))</f>
        <v>0</v>
      </c>
      <c r="V19">
        <f>IF(H19&lt;Metrics!$G$18,Metrics!$G$2,IF(H19&lt;Metrics!$H$18,Metrics!$H$2,IF(H19&lt;Metrics!$I$18,Metrics!$I$2,IF(H19&lt;Metrics!$J$18,Metrics!$J$2,IF(H19&lt;Metrics!$K$18,Metrics!$K$2,IF(H19&lt;Metrics!$L$18,Metrics!$L$2,IF(H19&lt;Metrics!$M$18,Metrics!$M$2,IF(H19&lt;Metrics!$N$18,Metrics!$N$2,IF(H19&lt;Metrics!$O$18,Metrics!$O$2,IF(H19&lt;Metrics!$P$18,Metrics!$P$2,Metrics!$Q$2))))))))))</f>
        <v>4</v>
      </c>
      <c r="W19">
        <f>IF(I19&lt;Metrics!$G$19,Metrics!$G$2,IF(I19&lt;Metrics!$H$19,Metrics!$H$2,IF(I19&lt;Metrics!$I$19,Metrics!$I$2,IF(I19&lt;Metrics!$J$19,Metrics!$J$2,IF(I19&lt;Metrics!$K$19,Metrics!$K$2,IF(I19&lt;Metrics!$L$19,Metrics!$L$2,IF(I19&lt;Metrics!$M$19,Metrics!$M$2,IF(I19&lt;Metrics!$N$19,Metrics!$N$2,IF(I19&lt;Metrics!$O$19,Metrics!$O$2,IF(I19&lt;Metrics!$P$19,Metrics!$P$2,Metrics!$Q$2))))))))))</f>
        <v>5</v>
      </c>
      <c r="X19">
        <f>IF(J19&lt;Metrics!$G$20,Metrics!$G$2,IF(J19&lt;Metrics!$H$20,Metrics!$H$2,IF(J19&lt;Metrics!$I$20,Metrics!$I$2,IF(J19&lt;Metrics!$J$20,Metrics!$J$2,IF(J19&lt;Metrics!$K$20,Metrics!$K$2,IF(J19&lt;Metrics!$L$20,Metrics!$L$2,IF(J19&lt;Metrics!$M$20,Metrics!$M$2,IF(J19&lt;Metrics!$N$20,Metrics!$N$2,IF(J19&lt;Metrics!$O$20,Metrics!$O$2,IF(J19&lt;Metrics!$P$20,Metrics!$P$2,Metrics!$Q$2))))))))))</f>
        <v>3</v>
      </c>
      <c r="Y19">
        <f>IF(K19&lt;Metrics!$G$12,Metrics!$G$2,IF(K19&lt;Metrics!$H$12,Metrics!$H$2,IF(K19&lt;Metrics!$I$12,Metrics!$I$2,IF(K19&lt;Metrics!$J$12,Metrics!$J$2,IF(K19&lt;Metrics!$K$12,Metrics!$K$2,IF(K19&lt;Metrics!$L$12,Metrics!$L$2,IF(K19&lt;Metrics!$M$12,Metrics!$M$2,IF(K19&lt;Metrics!$N$12,Metrics!$N$2,IF(K19&lt;Metrics!$O$12,Metrics!$O$2,IF(K19&lt;Metrics!$P$12,Metrics!$P$2,Metrics!$Q$2))))))))))</f>
        <v>0</v>
      </c>
      <c r="Z19">
        <f>IF(L19&lt;Metrics!$G$13,Metrics!$G$2,IF(L19&lt;Metrics!$H$13,Metrics!$H$2,IF(L19&lt;Metrics!$I$13,Metrics!$I$2,IF(L19&lt;Metrics!$J$13,Metrics!$J$2,IF(L19&lt;Metrics!$K$13,Metrics!$K$2,IF(L19&lt;Metrics!$L$13,Metrics!$L$2,IF(L19&lt;Metrics!$M$13,Metrics!$M$2,IF(L19&lt;Metrics!$N$13,Metrics!$N$2,IF(L19&lt;Metrics!$O$13,Metrics!$O$2,IF(L19&lt;Metrics!$P$13,Metrics!$P$2,Metrics!$Q$2))))))))))</f>
        <v>1</v>
      </c>
      <c r="AA19">
        <f>IF(M19&lt;Metrics!$G$14,Metrics!$G$2,IF(M19&lt;Metrics!$H$14,Metrics!$H$2,IF(M19&lt;Metrics!$I$14,Metrics!$I$2,IF(M19&lt;Metrics!$J$14,Metrics!$J$2,IF(M19&lt;Metrics!$K$14,Metrics!$K$2,IF(M19&lt;Metrics!$L$14,Metrics!$L$2,IF(M19&lt;Metrics!$M$14,Metrics!$M$2,IF(M19&lt;Metrics!$N$14,Metrics!$N$2,IF(M19&lt;Metrics!$O$14,Metrics!$O$2,IF(M19&lt;Metrics!$P$14,Metrics!$P$2,Metrics!$Q$2))))))))))</f>
        <v>2</v>
      </c>
      <c r="AB19">
        <f>IF(N19&lt;Metrics!$G$16,Metrics!$G$2,IF(N19&lt;Metrics!$H$16,Metrics!$H$2,IF(N19&lt;Metrics!$I$16,Metrics!$I$2,IF(N19&lt;Metrics!$J$16,Metrics!$J$2,IF(N19&lt;Metrics!$K$16,Metrics!$K$2,IF(N19&lt;Metrics!$L$16,Metrics!$L$2,IF(N19&lt;Metrics!$M$16,Metrics!$M$2,IF(N19&lt;Metrics!$N$16,Metrics!$N$2,IF(N19&lt;Metrics!$O$16,Metrics!$O$2,IF(N19&lt;Metrics!$P$16,Metrics!$P$2,Metrics!$Q$2))))))))))</f>
        <v>5</v>
      </c>
      <c r="AC19">
        <f>IF(O19&lt;Metrics!$G$22,Metrics!$G$2,IF(O19&lt;Metrics!$H$22,Metrics!$H$2,IF(O19&lt;Metrics!$I$22,Metrics!$I$2,IF(O19&lt;Metrics!$J$22,Metrics!$J$2,IF(O19&lt;Metrics!$K$22,Metrics!$K$2,IF(O19&lt;Metrics!$L$22,Metrics!$L$2,IF(O19&lt;Metrics!$M$22,Metrics!$M$2,IF(O19&lt;Metrics!$N$22,Metrics!$N$2,IF(O19&lt;Metrics!$O$22,Metrics!$O$2,IF(O19&lt;Metrics!$P$22,Metrics!$P$2,Metrics!$Q$2))))))))))</f>
        <v>0</v>
      </c>
      <c r="AD19" s="38">
        <f>(P19*Metrics!F$4)+(Q19*Metrics!F$8)+(S19*Metrics!F$9)+(U19*Metrics!F$10)+(V19*Metrics!F$18)+('Final Metrics'!W166*Metrics!F$19)+('Final Metrics'!X166*Metrics!F$20)+('Final Metrics'!Y166*Metrics!F$12)+('Final Metrics'!Z166*Metrics!F$13)+('Final Metrics'!AA166*Metrics!F$14)+('Final Metrics'!AB166*Metrics!F$16)</f>
        <v>148.5</v>
      </c>
      <c r="AE19" s="39">
        <f>AD19/AD$1</f>
        <v>0.14849999999999999</v>
      </c>
    </row>
    <row r="20" spans="1:31">
      <c r="A20" s="12" t="s">
        <v>45</v>
      </c>
      <c r="B20" s="14">
        <v>69</v>
      </c>
      <c r="C20" s="16"/>
      <c r="D20" s="14">
        <v>0</v>
      </c>
      <c r="E20" s="14">
        <v>0</v>
      </c>
      <c r="F20" s="14"/>
      <c r="G20" s="14">
        <v>0</v>
      </c>
      <c r="H20" s="98">
        <v>38</v>
      </c>
      <c r="I20" s="98">
        <v>774</v>
      </c>
      <c r="J20" s="98">
        <v>55</v>
      </c>
      <c r="K20" s="98">
        <v>3766</v>
      </c>
      <c r="L20" s="98">
        <v>2275</v>
      </c>
      <c r="M20" s="98">
        <v>3691</v>
      </c>
      <c r="N20" s="98">
        <v>61</v>
      </c>
      <c r="O20" s="47">
        <v>43</v>
      </c>
      <c r="P20">
        <f>IF(B20&lt;Metrics!$G$4,Metrics!$G$2,IF(B20&lt;Metrics!$H$4,Metrics!$H$2,IF(B20&lt;Metrics!$I$4,Metrics!$I$2,IF(B20&lt;Metrics!$J$4,Metrics!$J$2,IF(B20&lt;Metrics!$K$4,Metrics!$K$2,IF(B20&lt;Metrics!$L$4,Metrics!$L$2,IF(B20&lt;Metrics!$M$4,Metrics!$M$2,IF(B20&lt;Metrics!$N$4,Metrics!$N$2,IF(B20&lt;Metrics!$O$4,Metrics!$O$2,IF(B20&lt;Metrics!$P$4,Metrics!$P$2,Metrics!Q$2))))))))))</f>
        <v>2</v>
      </c>
      <c r="Q20">
        <f>IF(C20=Metrics!$G$8,Metrics!$G$2,IF(C20&lt;Metrics!$H$8,Metrics!$H$2,IF(C20&lt;Metrics!$I$8,Metrics!$I$2,IF(C20&lt;Metrics!$J$8,Metrics!$J$2,IF(C20&lt;Metrics!$K$8,Metrics!$K$2,IF(C20&lt;Metrics!$L$8,Metrics!$L$2,IF(C20&lt;Metrics!$M$8,Metrics!$M$2,IF(C20&lt;Metrics!$N$8,Metrics!$N$2,IF(C20&lt;Metrics!$O$8,Metrics!$O$2,IF(C20&lt;Metrics!$P$8,Metrics!$P$2,Metrics!$Q$2))))))))))</f>
        <v>0</v>
      </c>
      <c r="S20">
        <f>IF(E20&lt;Metrics!$G$9,Metrics!$G$2,IF(E20&lt;Metrics!$H$9,Metrics!$H$2,IF(E20&lt;Metrics!$I$9,Metrics!$I$2,IF(E20&lt;Metrics!$J$9,Metrics!$J$2,IF(E20&lt;Metrics!$K$9,Metrics!$K$2,IF(E20&lt;Metrics!$L$9,Metrics!$L$2,IF(E20&lt;Metrics!$M$9,Metrics!$M$2,IF(E20&lt;Metrics!$N$9,Metrics!$N$2,IF(E20&lt;Metrics!$O$9,Metrics!$O$2,IF(E20&lt;Metrics!$P$9,Metrics!$P$2,Metrics!$Q$2))))))))))</f>
        <v>0</v>
      </c>
      <c r="U20">
        <f>IF(G20&lt;Metrics!$G$10,Metrics!$G$2,IF(G20&lt;Metrics!$H$10,Metrics!$H$2,IF(G20&lt;Metrics!$I$10,Metrics!$I$2,IF(G20&lt;Metrics!$J$10,Metrics!$J$2,IF(G20&lt;Metrics!$K$10,Metrics!$K$2,IF(G20&lt;Metrics!$L$10,Metrics!$L$2,IF(G20&lt;Metrics!$M$10,Metrics!$M$2,IF(G20&lt;Metrics!$N$10,Metrics!$N$2,IF(G20&lt;Metrics!$O$10,Metrics!$O$2,IF(G20&lt;Metrics!$P$10,Metrics!$P$2,Metrics!$Q$2))))))))))</f>
        <v>0</v>
      </c>
      <c r="V20">
        <f>IF(H20&lt;Metrics!$G$18,Metrics!$G$2,IF(H20&lt;Metrics!$H$18,Metrics!$H$2,IF(H20&lt;Metrics!$I$18,Metrics!$I$2,IF(H20&lt;Metrics!$J$18,Metrics!$J$2,IF(H20&lt;Metrics!$K$18,Metrics!$K$2,IF(H20&lt;Metrics!$L$18,Metrics!$L$2,IF(H20&lt;Metrics!$M$18,Metrics!$M$2,IF(H20&lt;Metrics!$N$18,Metrics!$N$2,IF(H20&lt;Metrics!$O$18,Metrics!$O$2,IF(H20&lt;Metrics!$P$18,Metrics!$P$2,Metrics!$Q$2))))))))))</f>
        <v>5</v>
      </c>
      <c r="W20">
        <f>IF(I20&lt;Metrics!$G$19,Metrics!$G$2,IF(I20&lt;Metrics!$H$19,Metrics!$H$2,IF(I20&lt;Metrics!$I$19,Metrics!$I$2,IF(I20&lt;Metrics!$J$19,Metrics!$J$2,IF(I20&lt;Metrics!$K$19,Metrics!$K$2,IF(I20&lt;Metrics!$L$19,Metrics!$L$2,IF(I20&lt;Metrics!$M$19,Metrics!$M$2,IF(I20&lt;Metrics!$N$19,Metrics!$N$2,IF(I20&lt;Metrics!$O$19,Metrics!$O$2,IF(I20&lt;Metrics!$P$19,Metrics!$P$2,Metrics!$Q$2))))))))))</f>
        <v>6</v>
      </c>
      <c r="X20">
        <f>IF(J20&lt;Metrics!$G$20,Metrics!$G$2,IF(J20&lt;Metrics!$H$20,Metrics!$H$2,IF(J20&lt;Metrics!$I$20,Metrics!$I$2,IF(J20&lt;Metrics!$J$20,Metrics!$J$2,IF(J20&lt;Metrics!$K$20,Metrics!$K$2,IF(J20&lt;Metrics!$L$20,Metrics!$L$2,IF(J20&lt;Metrics!$M$20,Metrics!$M$2,IF(J20&lt;Metrics!$N$20,Metrics!$N$2,IF(J20&lt;Metrics!$O$20,Metrics!$O$2,IF(J20&lt;Metrics!$P$20,Metrics!$P$2,Metrics!$Q$2))))))))))</f>
        <v>6</v>
      </c>
      <c r="Y20">
        <f>IF(K20&lt;Metrics!$G$12,Metrics!$G$2,IF(K20&lt;Metrics!$H$12,Metrics!$H$2,IF(K20&lt;Metrics!$I$12,Metrics!$I$2,IF(K20&lt;Metrics!$J$12,Metrics!$J$2,IF(K20&lt;Metrics!$K$12,Metrics!$K$2,IF(K20&lt;Metrics!$L$12,Metrics!$L$2,IF(K20&lt;Metrics!$M$12,Metrics!$M$2,IF(K20&lt;Metrics!$N$12,Metrics!$N$2,IF(K20&lt;Metrics!$O$12,Metrics!$O$2,IF(K20&lt;Metrics!$P$12,Metrics!$P$2,Metrics!$Q$2))))))))))</f>
        <v>3</v>
      </c>
      <c r="Z20">
        <f>IF(L20&lt;Metrics!$G$13,Metrics!$G$2,IF(L20&lt;Metrics!$H$13,Metrics!$H$2,IF(L20&lt;Metrics!$I$13,Metrics!$I$2,IF(L20&lt;Metrics!$J$13,Metrics!$J$2,IF(L20&lt;Metrics!$K$13,Metrics!$K$2,IF(L20&lt;Metrics!$L$13,Metrics!$L$2,IF(L20&lt;Metrics!$M$13,Metrics!$M$2,IF(L20&lt;Metrics!$N$13,Metrics!$N$2,IF(L20&lt;Metrics!$O$13,Metrics!$O$2,IF(L20&lt;Metrics!$P$13,Metrics!$P$2,Metrics!$Q$2))))))))))</f>
        <v>5</v>
      </c>
      <c r="AA20">
        <f>IF(M20&lt;Metrics!$G$14,Metrics!$G$2,IF(M20&lt;Metrics!$H$14,Metrics!$H$2,IF(M20&lt;Metrics!$I$14,Metrics!$I$2,IF(M20&lt;Metrics!$J$14,Metrics!$J$2,IF(M20&lt;Metrics!$K$14,Metrics!$K$2,IF(M20&lt;Metrics!$L$14,Metrics!$L$2,IF(M20&lt;Metrics!$M$14,Metrics!$M$2,IF(M20&lt;Metrics!$N$14,Metrics!$N$2,IF(M20&lt;Metrics!$O$14,Metrics!$O$2,IF(M20&lt;Metrics!$P$14,Metrics!$P$2,Metrics!$Q$2))))))))))</f>
        <v>2</v>
      </c>
      <c r="AB20">
        <f>IF(N20&lt;Metrics!$G$16,Metrics!$G$2,IF(N20&lt;Metrics!$H$16,Metrics!$H$2,IF(N20&lt;Metrics!$I$16,Metrics!$I$2,IF(N20&lt;Metrics!$J$16,Metrics!$J$2,IF(N20&lt;Metrics!$K$16,Metrics!$K$2,IF(N20&lt;Metrics!$L$16,Metrics!$L$2,IF(N20&lt;Metrics!$M$16,Metrics!$M$2,IF(N20&lt;Metrics!$N$16,Metrics!$N$2,IF(N20&lt;Metrics!$O$16,Metrics!$O$2,IF(N20&lt;Metrics!$P$16,Metrics!$P$2,Metrics!$Q$2))))))))))</f>
        <v>7</v>
      </c>
      <c r="AC20">
        <f>IF(O20&lt;Metrics!$G$22,Metrics!$G$2,IF(O20&lt;Metrics!$H$22,Metrics!$H$2,IF(O20&lt;Metrics!$I$22,Metrics!$I$2,IF(O20&lt;Metrics!$J$22,Metrics!$J$2,IF(O20&lt;Metrics!$K$22,Metrics!$K$2,IF(O20&lt;Metrics!$L$22,Metrics!$L$2,IF(O20&lt;Metrics!$M$22,Metrics!$M$2,IF(O20&lt;Metrics!$N$22,Metrics!$N$2,IF(O20&lt;Metrics!$O$22,Metrics!$O$2,IF(O20&lt;Metrics!$P$22,Metrics!$P$2,Metrics!$Q$2))))))))))</f>
        <v>1</v>
      </c>
      <c r="AD20" s="38">
        <f>(P20*Metrics!F$4)+(Q20*Metrics!F$8)+(S20*Metrics!F$9)+(U20*Metrics!F$10)+(V20*Metrics!F$18)+('Final Metrics'!W73*Metrics!F$19)+('Final Metrics'!X73*Metrics!F$20)+('Final Metrics'!Y73*Metrics!F$12)+('Final Metrics'!Z73*Metrics!F$13)+('Final Metrics'!AA73*Metrics!F$14)+('Final Metrics'!AB73*Metrics!F$16)</f>
        <v>189.125</v>
      </c>
      <c r="AE20" s="39">
        <f>AD20/AD$1</f>
        <v>0.18912499999999999</v>
      </c>
    </row>
    <row r="21" spans="1:31">
      <c r="A21" s="12" t="s">
        <v>47</v>
      </c>
      <c r="B21" s="14"/>
      <c r="C21" s="16"/>
      <c r="D21" s="14"/>
      <c r="E21" s="14"/>
      <c r="F21" s="14"/>
      <c r="G21" s="14">
        <v>0</v>
      </c>
      <c r="H21" s="98">
        <v>16</v>
      </c>
      <c r="I21" s="98">
        <v>599</v>
      </c>
      <c r="J21" s="98">
        <v>41</v>
      </c>
      <c r="K21" s="98">
        <v>1441</v>
      </c>
      <c r="L21" s="98">
        <v>1409</v>
      </c>
      <c r="M21" s="98">
        <v>408</v>
      </c>
      <c r="N21" s="98">
        <v>50</v>
      </c>
      <c r="O21" s="47"/>
      <c r="P21">
        <f>IF(B21&lt;Metrics!$G$4,Metrics!$G$2,IF(B21&lt;Metrics!$H$4,Metrics!$H$2,IF(B21&lt;Metrics!$I$4,Metrics!$I$2,IF(B21&lt;Metrics!$J$4,Metrics!$J$2,IF(B21&lt;Metrics!$K$4,Metrics!$K$2,IF(B21&lt;Metrics!$L$4,Metrics!$L$2,IF(B21&lt;Metrics!$M$4,Metrics!$M$2,IF(B21&lt;Metrics!$N$4,Metrics!$N$2,IF(B21&lt;Metrics!$O$4,Metrics!$O$2,IF(B21&lt;Metrics!$P$4,Metrics!$P$2,Metrics!Q$2))))))))))</f>
        <v>0</v>
      </c>
      <c r="Q21">
        <f>IF(C21=Metrics!$G$8,Metrics!$G$2,IF(C21&lt;Metrics!$H$8,Metrics!$H$2,IF(C21&lt;Metrics!$I$8,Metrics!$I$2,IF(C21&lt;Metrics!$J$8,Metrics!$J$2,IF(C21&lt;Metrics!$K$8,Metrics!$K$2,IF(C21&lt;Metrics!$L$8,Metrics!$L$2,IF(C21&lt;Metrics!$M$8,Metrics!$M$2,IF(C21&lt;Metrics!$N$8,Metrics!$N$2,IF(C21&lt;Metrics!$O$8,Metrics!$O$2,IF(C21&lt;Metrics!$P$8,Metrics!$P$2,Metrics!$Q$2))))))))))</f>
        <v>0</v>
      </c>
      <c r="S21">
        <f>IF(E21&lt;Metrics!$G$9,Metrics!$G$2,IF(E21&lt;Metrics!$H$9,Metrics!$H$2,IF(E21&lt;Metrics!$I$9,Metrics!$I$2,IF(E21&lt;Metrics!$J$9,Metrics!$J$2,IF(E21&lt;Metrics!$K$9,Metrics!$K$2,IF(E21&lt;Metrics!$L$9,Metrics!$L$2,IF(E21&lt;Metrics!$M$9,Metrics!$M$2,IF(E21&lt;Metrics!$N$9,Metrics!$N$2,IF(E21&lt;Metrics!$O$9,Metrics!$O$2,IF(E21&lt;Metrics!$P$9,Metrics!$P$2,Metrics!$Q$2))))))))))</f>
        <v>0</v>
      </c>
      <c r="U21">
        <f>IF(G21&lt;Metrics!$G$10,Metrics!$G$2,IF(G21&lt;Metrics!$H$10,Metrics!$H$2,IF(G21&lt;Metrics!$I$10,Metrics!$I$2,IF(G21&lt;Metrics!$J$10,Metrics!$J$2,IF(G21&lt;Metrics!$K$10,Metrics!$K$2,IF(G21&lt;Metrics!$L$10,Metrics!$L$2,IF(G21&lt;Metrics!$M$10,Metrics!$M$2,IF(G21&lt;Metrics!$N$10,Metrics!$N$2,IF(G21&lt;Metrics!$O$10,Metrics!$O$2,IF(G21&lt;Metrics!$P$10,Metrics!$P$2,Metrics!$Q$2))))))))))</f>
        <v>0</v>
      </c>
      <c r="V21">
        <f>IF(H21&lt;Metrics!$G$18,Metrics!$G$2,IF(H21&lt;Metrics!$H$18,Metrics!$H$2,IF(H21&lt;Metrics!$I$18,Metrics!$I$2,IF(H21&lt;Metrics!$J$18,Metrics!$J$2,IF(H21&lt;Metrics!$K$18,Metrics!$K$2,IF(H21&lt;Metrics!$L$18,Metrics!$L$2,IF(H21&lt;Metrics!$M$18,Metrics!$M$2,IF(H21&lt;Metrics!$N$18,Metrics!$N$2,IF(H21&lt;Metrics!$O$18,Metrics!$O$2,IF(H21&lt;Metrics!$P$18,Metrics!$P$2,Metrics!$Q$2))))))))))</f>
        <v>0</v>
      </c>
      <c r="W21">
        <f>IF(I21&lt;Metrics!$G$19,Metrics!$G$2,IF(I21&lt;Metrics!$H$19,Metrics!$H$2,IF(I21&lt;Metrics!$I$19,Metrics!$I$2,IF(I21&lt;Metrics!$J$19,Metrics!$J$2,IF(I21&lt;Metrics!$K$19,Metrics!$K$2,IF(I21&lt;Metrics!$L$19,Metrics!$L$2,IF(I21&lt;Metrics!$M$19,Metrics!$M$2,IF(I21&lt;Metrics!$N$19,Metrics!$N$2,IF(I21&lt;Metrics!$O$19,Metrics!$O$2,IF(I21&lt;Metrics!$P$19,Metrics!$P$2,Metrics!$Q$2))))))))))</f>
        <v>2</v>
      </c>
      <c r="X21">
        <f>IF(J21&lt;Metrics!$G$20,Metrics!$G$2,IF(J21&lt;Metrics!$H$20,Metrics!$H$2,IF(J21&lt;Metrics!$I$20,Metrics!$I$2,IF(J21&lt;Metrics!$J$20,Metrics!$J$2,IF(J21&lt;Metrics!$K$20,Metrics!$K$2,IF(J21&lt;Metrics!$L$20,Metrics!$L$2,IF(J21&lt;Metrics!$M$20,Metrics!$M$2,IF(J21&lt;Metrics!$N$20,Metrics!$N$2,IF(J21&lt;Metrics!$O$20,Metrics!$O$2,IF(J21&lt;Metrics!$P$20,Metrics!$P$2,Metrics!$Q$2))))))))))</f>
        <v>4</v>
      </c>
      <c r="Y21">
        <f>IF(K21&lt;Metrics!$G$12,Metrics!$G$2,IF(K21&lt;Metrics!$H$12,Metrics!$H$2,IF(K21&lt;Metrics!$I$12,Metrics!$I$2,IF(K21&lt;Metrics!$J$12,Metrics!$J$2,IF(K21&lt;Metrics!$K$12,Metrics!$K$2,IF(K21&lt;Metrics!$L$12,Metrics!$L$2,IF(K21&lt;Metrics!$M$12,Metrics!$M$2,IF(K21&lt;Metrics!$N$12,Metrics!$N$2,IF(K21&lt;Metrics!$O$12,Metrics!$O$2,IF(K21&lt;Metrics!$P$12,Metrics!$P$2,Metrics!$Q$2))))))))))</f>
        <v>1</v>
      </c>
      <c r="Z21">
        <f>IF(L21&lt;Metrics!$G$13,Metrics!$G$2,IF(L21&lt;Metrics!$H$13,Metrics!$H$2,IF(L21&lt;Metrics!$I$13,Metrics!$I$2,IF(L21&lt;Metrics!$J$13,Metrics!$J$2,IF(L21&lt;Metrics!$K$13,Metrics!$K$2,IF(L21&lt;Metrics!$L$13,Metrics!$L$2,IF(L21&lt;Metrics!$M$13,Metrics!$M$2,IF(L21&lt;Metrics!$N$13,Metrics!$N$2,IF(L21&lt;Metrics!$O$13,Metrics!$O$2,IF(L21&lt;Metrics!$P$13,Metrics!$P$2,Metrics!$Q$2))))))))))</f>
        <v>4</v>
      </c>
      <c r="AA21">
        <f>IF(M21&lt;Metrics!$G$14,Metrics!$G$2,IF(M21&lt;Metrics!$H$14,Metrics!$H$2,IF(M21&lt;Metrics!$I$14,Metrics!$I$2,IF(M21&lt;Metrics!$J$14,Metrics!$J$2,IF(M21&lt;Metrics!$K$14,Metrics!$K$2,IF(M21&lt;Metrics!$L$14,Metrics!$L$2,IF(M21&lt;Metrics!$M$14,Metrics!$M$2,IF(M21&lt;Metrics!$N$14,Metrics!$N$2,IF(M21&lt;Metrics!$O$14,Metrics!$O$2,IF(M21&lt;Metrics!$P$14,Metrics!$P$2,Metrics!$Q$2))))))))))</f>
        <v>0</v>
      </c>
      <c r="AB21">
        <f>IF(N21&lt;Metrics!$G$16,Metrics!$G$2,IF(N21&lt;Metrics!$H$16,Metrics!$H$2,IF(N21&lt;Metrics!$I$16,Metrics!$I$2,IF(N21&lt;Metrics!$J$16,Metrics!$J$2,IF(N21&lt;Metrics!$K$16,Metrics!$K$2,IF(N21&lt;Metrics!$L$16,Metrics!$L$2,IF(N21&lt;Metrics!$M$16,Metrics!$M$2,IF(N21&lt;Metrics!$N$16,Metrics!$N$2,IF(N21&lt;Metrics!$O$16,Metrics!$O$2,IF(N21&lt;Metrics!$P$16,Metrics!$P$2,Metrics!$Q$2))))))))))</f>
        <v>6</v>
      </c>
      <c r="AC21">
        <f>IF(O21&lt;Metrics!$G$22,Metrics!$G$2,IF(O21&lt;Metrics!$H$22,Metrics!$H$2,IF(O21&lt;Metrics!$I$22,Metrics!$I$2,IF(O21&lt;Metrics!$J$22,Metrics!$J$2,IF(O21&lt;Metrics!$K$22,Metrics!$K$2,IF(O21&lt;Metrics!$L$22,Metrics!$L$2,IF(O21&lt;Metrics!$M$22,Metrics!$M$2,IF(O21&lt;Metrics!$N$22,Metrics!$N$2,IF(O21&lt;Metrics!$O$22,Metrics!$O$2,IF(O21&lt;Metrics!$P$22,Metrics!$P$2,Metrics!$Q$2))))))))))</f>
        <v>0</v>
      </c>
      <c r="AD21" s="38">
        <f>(P21*Metrics!F$4)+(Q21*Metrics!F$8)+(S21*Metrics!F$9)+(U21*Metrics!F$10)+(V21*Metrics!F$18)+('Final Metrics'!W167*Metrics!F$19)+('Final Metrics'!X167*Metrics!F$20)+('Final Metrics'!Y167*Metrics!F$12)+('Final Metrics'!Z167*Metrics!F$13)+('Final Metrics'!AA167*Metrics!F$14)+('Final Metrics'!AB167*Metrics!F$16)</f>
        <v>12.5</v>
      </c>
      <c r="AE21" s="39">
        <f>AD21/AD$1</f>
        <v>1.2500000000000001E-2</v>
      </c>
    </row>
    <row r="22" spans="1:31">
      <c r="A22" s="12" t="s">
        <v>49</v>
      </c>
      <c r="B22" s="14">
        <v>75</v>
      </c>
      <c r="C22" s="16">
        <v>5</v>
      </c>
      <c r="D22" s="14">
        <v>1</v>
      </c>
      <c r="E22" s="14">
        <v>1</v>
      </c>
      <c r="F22" s="14"/>
      <c r="G22" s="14">
        <v>5</v>
      </c>
      <c r="H22" s="98">
        <v>18</v>
      </c>
      <c r="I22" s="98">
        <v>640</v>
      </c>
      <c r="J22" s="98">
        <v>29</v>
      </c>
      <c r="K22" s="98">
        <v>335</v>
      </c>
      <c r="L22" s="98">
        <v>106</v>
      </c>
      <c r="M22" s="98">
        <v>1154</v>
      </c>
      <c r="N22" s="98">
        <v>0</v>
      </c>
      <c r="O22" s="47">
        <v>6</v>
      </c>
      <c r="P22">
        <f>IF(B22&lt;Metrics!$G$4,Metrics!$G$2,IF(B22&lt;Metrics!$H$4,Metrics!$H$2,IF(B22&lt;Metrics!$I$4,Metrics!$I$2,IF(B22&lt;Metrics!$J$4,Metrics!$J$2,IF(B22&lt;Metrics!$K$4,Metrics!$K$2,IF(B22&lt;Metrics!$L$4,Metrics!$L$2,IF(B22&lt;Metrics!$M$4,Metrics!$M$2,IF(B22&lt;Metrics!$N$4,Metrics!$N$2,IF(B22&lt;Metrics!$O$4,Metrics!$O$2,IF(B22&lt;Metrics!$P$4,Metrics!$P$2,Metrics!Q$2))))))))))</f>
        <v>2</v>
      </c>
      <c r="Q22">
        <f>IF(C22=Metrics!$G$8,Metrics!$G$2,IF(C22&lt;Metrics!$H$8,Metrics!$H$2,IF(C22&lt;Metrics!$I$8,Metrics!$I$2,IF(C22&lt;Metrics!$J$8,Metrics!$J$2,IF(C22&lt;Metrics!$K$8,Metrics!$K$2,IF(C22&lt;Metrics!$L$8,Metrics!$L$2,IF(C22&lt;Metrics!$M$8,Metrics!$M$2,IF(C22&lt;Metrics!$N$8,Metrics!$N$2,IF(C22&lt;Metrics!$O$8,Metrics!$O$2,IF(C22&lt;Metrics!$P$8,Metrics!$P$2,Metrics!$Q$2))))))))))</f>
        <v>10</v>
      </c>
      <c r="S22">
        <f>IF(E22&lt;Metrics!$G$9,Metrics!$G$2,IF(E22&lt;Metrics!$H$9,Metrics!$H$2,IF(E22&lt;Metrics!$I$9,Metrics!$I$2,IF(E22&lt;Metrics!$J$9,Metrics!$J$2,IF(E22&lt;Metrics!$K$9,Metrics!$K$2,IF(E22&lt;Metrics!$L$9,Metrics!$L$2,IF(E22&lt;Metrics!$M$9,Metrics!$M$2,IF(E22&lt;Metrics!$N$9,Metrics!$N$2,IF(E22&lt;Metrics!$O$9,Metrics!$O$2,IF(E22&lt;Metrics!$P$9,Metrics!$P$2,Metrics!$Q$2))))))))))</f>
        <v>0</v>
      </c>
      <c r="U22">
        <f>IF(G22&lt;Metrics!$G$10,Metrics!$G$2,IF(G22&lt;Metrics!$H$10,Metrics!$H$2,IF(G22&lt;Metrics!$I$10,Metrics!$I$2,IF(G22&lt;Metrics!$J$10,Metrics!$J$2,IF(G22&lt;Metrics!$K$10,Metrics!$K$2,IF(G22&lt;Metrics!$L$10,Metrics!$L$2,IF(G22&lt;Metrics!$M$10,Metrics!$M$2,IF(G22&lt;Metrics!$N$10,Metrics!$N$2,IF(G22&lt;Metrics!$O$10,Metrics!$O$2,IF(G22&lt;Metrics!$P$10,Metrics!$P$2,Metrics!$Q$2))))))))))</f>
        <v>0</v>
      </c>
      <c r="V22">
        <f>IF(H22&lt;Metrics!$G$18,Metrics!$G$2,IF(H22&lt;Metrics!$H$18,Metrics!$H$2,IF(H22&lt;Metrics!$I$18,Metrics!$I$2,IF(H22&lt;Metrics!$J$18,Metrics!$J$2,IF(H22&lt;Metrics!$K$18,Metrics!$K$2,IF(H22&lt;Metrics!$L$18,Metrics!$L$2,IF(H22&lt;Metrics!$M$18,Metrics!$M$2,IF(H22&lt;Metrics!$N$18,Metrics!$N$2,IF(H22&lt;Metrics!$O$18,Metrics!$O$2,IF(H22&lt;Metrics!$P$18,Metrics!$P$2,Metrics!$Q$2))))))))))</f>
        <v>0</v>
      </c>
      <c r="W22">
        <f>IF(I22&lt;Metrics!$G$19,Metrics!$G$2,IF(I22&lt;Metrics!$H$19,Metrics!$H$2,IF(I22&lt;Metrics!$I$19,Metrics!$I$2,IF(I22&lt;Metrics!$J$19,Metrics!$J$2,IF(I22&lt;Metrics!$K$19,Metrics!$K$2,IF(I22&lt;Metrics!$L$19,Metrics!$L$2,IF(I22&lt;Metrics!$M$19,Metrics!$M$2,IF(I22&lt;Metrics!$N$19,Metrics!$N$2,IF(I22&lt;Metrics!$O$19,Metrics!$O$2,IF(I22&lt;Metrics!$P$19,Metrics!$P$2,Metrics!$Q$2))))))))))</f>
        <v>4</v>
      </c>
      <c r="X22">
        <f>IF(J22&lt;Metrics!$G$20,Metrics!$G$2,IF(J22&lt;Metrics!$H$20,Metrics!$H$2,IF(J22&lt;Metrics!$I$20,Metrics!$I$2,IF(J22&lt;Metrics!$J$20,Metrics!$J$2,IF(J22&lt;Metrics!$K$20,Metrics!$K$2,IF(J22&lt;Metrics!$L$20,Metrics!$L$2,IF(J22&lt;Metrics!$M$20,Metrics!$M$2,IF(J22&lt;Metrics!$N$20,Metrics!$N$2,IF(J22&lt;Metrics!$O$20,Metrics!$O$2,IF(J22&lt;Metrics!$P$20,Metrics!$P$2,Metrics!$Q$2))))))))))</f>
        <v>1</v>
      </c>
      <c r="Y22">
        <f>IF(K22&lt;Metrics!$G$12,Metrics!$G$2,IF(K22&lt;Metrics!$H$12,Metrics!$H$2,IF(K22&lt;Metrics!$I$12,Metrics!$I$2,IF(K22&lt;Metrics!$J$12,Metrics!$J$2,IF(K22&lt;Metrics!$K$12,Metrics!$K$2,IF(K22&lt;Metrics!$L$12,Metrics!$L$2,IF(K22&lt;Metrics!$M$12,Metrics!$M$2,IF(K22&lt;Metrics!$N$12,Metrics!$N$2,IF(K22&lt;Metrics!$O$12,Metrics!$O$2,IF(K22&lt;Metrics!$P$12,Metrics!$P$2,Metrics!$Q$2))))))))))</f>
        <v>0</v>
      </c>
      <c r="Z22">
        <f>IF(L22&lt;Metrics!$G$13,Metrics!$G$2,IF(L22&lt;Metrics!$H$13,Metrics!$H$2,IF(L22&lt;Metrics!$I$13,Metrics!$I$2,IF(L22&lt;Metrics!$J$13,Metrics!$J$2,IF(L22&lt;Metrics!$K$13,Metrics!$K$2,IF(L22&lt;Metrics!$L$13,Metrics!$L$2,IF(L22&lt;Metrics!$M$13,Metrics!$M$2,IF(L22&lt;Metrics!$N$13,Metrics!$N$2,IF(L22&lt;Metrics!$O$13,Metrics!$O$2,IF(L22&lt;Metrics!$P$13,Metrics!$P$2,Metrics!$Q$2))))))))))</f>
        <v>0</v>
      </c>
      <c r="AA22">
        <f>IF(M22&lt;Metrics!$G$14,Metrics!$G$2,IF(M22&lt;Metrics!$H$14,Metrics!$H$2,IF(M22&lt;Metrics!$I$14,Metrics!$I$2,IF(M22&lt;Metrics!$J$14,Metrics!$J$2,IF(M22&lt;Metrics!$K$14,Metrics!$K$2,IF(M22&lt;Metrics!$L$14,Metrics!$L$2,IF(M22&lt;Metrics!$M$14,Metrics!$M$2,IF(M22&lt;Metrics!$N$14,Metrics!$N$2,IF(M22&lt;Metrics!$O$14,Metrics!$O$2,IF(M22&lt;Metrics!$P$14,Metrics!$P$2,Metrics!$Q$2))))))))))</f>
        <v>0</v>
      </c>
      <c r="AB22">
        <f>IF(N22&lt;Metrics!$G$16,Metrics!$G$2,IF(N22&lt;Metrics!$H$16,Metrics!$H$2,IF(N22&lt;Metrics!$I$16,Metrics!$I$2,IF(N22&lt;Metrics!$J$16,Metrics!$J$2,IF(N22&lt;Metrics!$K$16,Metrics!$K$2,IF(N22&lt;Metrics!$L$16,Metrics!$L$2,IF(N22&lt;Metrics!$M$16,Metrics!$M$2,IF(N22&lt;Metrics!$N$16,Metrics!$N$2,IF(N22&lt;Metrics!$O$16,Metrics!$O$2,IF(N22&lt;Metrics!$P$16,Metrics!$P$2,Metrics!$Q$2))))))))))</f>
        <v>0</v>
      </c>
      <c r="AC22">
        <f>IF(O22&lt;Metrics!$G$22,Metrics!$G$2,IF(O22&lt;Metrics!$H$22,Metrics!$H$2,IF(O22&lt;Metrics!$I$22,Metrics!$I$2,IF(O22&lt;Metrics!$J$22,Metrics!$J$2,IF(O22&lt;Metrics!$K$22,Metrics!$K$2,IF(O22&lt;Metrics!$L$22,Metrics!$L$2,IF(O22&lt;Metrics!$M$22,Metrics!$M$2,IF(O22&lt;Metrics!$N$22,Metrics!$N$2,IF(O22&lt;Metrics!$O$22,Metrics!$O$2,IF(O22&lt;Metrics!$P$22,Metrics!$P$2,Metrics!$Q$2))))))))))</f>
        <v>1</v>
      </c>
      <c r="AD22" s="38">
        <f>(P22*Metrics!F$4)+(Q22*Metrics!F$8)+(S22*Metrics!F$9)+(U22*Metrics!F$10)+(V22*Metrics!F$18)+('Final Metrics'!W71*Metrics!F$19)+('Final Metrics'!X71*Metrics!F$20)+('Final Metrics'!Y71*Metrics!F$12)+('Final Metrics'!Z71*Metrics!F$13)+('Final Metrics'!AA71*Metrics!F$14)+('Final Metrics'!AB71*Metrics!F$16)</f>
        <v>221.625</v>
      </c>
      <c r="AE22" s="39">
        <f>AD22/AD$1</f>
        <v>0.22162499999999999</v>
      </c>
    </row>
    <row r="23" spans="1:31">
      <c r="A23" s="12" t="s">
        <v>52</v>
      </c>
      <c r="B23" s="14">
        <v>56</v>
      </c>
      <c r="C23" s="16"/>
      <c r="D23" s="14"/>
      <c r="E23" s="14"/>
      <c r="F23" s="14"/>
      <c r="G23" s="14">
        <v>0</v>
      </c>
      <c r="H23" s="98">
        <v>30</v>
      </c>
      <c r="I23" s="98">
        <v>727</v>
      </c>
      <c r="J23" s="98">
        <v>49</v>
      </c>
      <c r="K23" s="98">
        <v>2803</v>
      </c>
      <c r="L23" s="98">
        <v>2242</v>
      </c>
      <c r="M23" s="98">
        <v>4042</v>
      </c>
      <c r="N23" s="98">
        <v>54</v>
      </c>
      <c r="O23" s="47"/>
      <c r="P23">
        <f>IF(B23&lt;Metrics!$G$4,Metrics!$G$2,IF(B23&lt;Metrics!$H$4,Metrics!$H$2,IF(B23&lt;Metrics!$I$4,Metrics!$I$2,IF(B23&lt;Metrics!$J$4,Metrics!$J$2,IF(B23&lt;Metrics!$K$4,Metrics!$K$2,IF(B23&lt;Metrics!$L$4,Metrics!$L$2,IF(B23&lt;Metrics!$M$4,Metrics!$M$2,IF(B23&lt;Metrics!$N$4,Metrics!$N$2,IF(B23&lt;Metrics!$O$4,Metrics!$O$2,IF(B23&lt;Metrics!$P$4,Metrics!$P$2,Metrics!Q$2))))))))))</f>
        <v>1</v>
      </c>
      <c r="Q23">
        <f>IF(C23=Metrics!$G$8,Metrics!$G$2,IF(C23&lt;Metrics!$H$8,Metrics!$H$2,IF(C23&lt;Metrics!$I$8,Metrics!$I$2,IF(C23&lt;Metrics!$J$8,Metrics!$J$2,IF(C23&lt;Metrics!$K$8,Metrics!$K$2,IF(C23&lt;Metrics!$L$8,Metrics!$L$2,IF(C23&lt;Metrics!$M$8,Metrics!$M$2,IF(C23&lt;Metrics!$N$8,Metrics!$N$2,IF(C23&lt;Metrics!$O$8,Metrics!$O$2,IF(C23&lt;Metrics!$P$8,Metrics!$P$2,Metrics!$Q$2))))))))))</f>
        <v>0</v>
      </c>
      <c r="S23">
        <f>IF(E23&lt;Metrics!$G$9,Metrics!$G$2,IF(E23&lt;Metrics!$H$9,Metrics!$H$2,IF(E23&lt;Metrics!$I$9,Metrics!$I$2,IF(E23&lt;Metrics!$J$9,Metrics!$J$2,IF(E23&lt;Metrics!$K$9,Metrics!$K$2,IF(E23&lt;Metrics!$L$9,Metrics!$L$2,IF(E23&lt;Metrics!$M$9,Metrics!$M$2,IF(E23&lt;Metrics!$N$9,Metrics!$N$2,IF(E23&lt;Metrics!$O$9,Metrics!$O$2,IF(E23&lt;Metrics!$P$9,Metrics!$P$2,Metrics!$Q$2))))))))))</f>
        <v>0</v>
      </c>
      <c r="U23">
        <f>IF(G23&lt;Metrics!$G$10,Metrics!$G$2,IF(G23&lt;Metrics!$H$10,Metrics!$H$2,IF(G23&lt;Metrics!$I$10,Metrics!$I$2,IF(G23&lt;Metrics!$J$10,Metrics!$J$2,IF(G23&lt;Metrics!$K$10,Metrics!$K$2,IF(G23&lt;Metrics!$L$10,Metrics!$L$2,IF(G23&lt;Metrics!$M$10,Metrics!$M$2,IF(G23&lt;Metrics!$N$10,Metrics!$N$2,IF(G23&lt;Metrics!$O$10,Metrics!$O$2,IF(G23&lt;Metrics!$P$10,Metrics!$P$2,Metrics!$Q$2))))))))))</f>
        <v>0</v>
      </c>
      <c r="V23">
        <f>IF(H23&lt;Metrics!$G$18,Metrics!$G$2,IF(H23&lt;Metrics!$H$18,Metrics!$H$2,IF(H23&lt;Metrics!$I$18,Metrics!$I$2,IF(H23&lt;Metrics!$J$18,Metrics!$J$2,IF(H23&lt;Metrics!$K$18,Metrics!$K$2,IF(H23&lt;Metrics!$L$18,Metrics!$L$2,IF(H23&lt;Metrics!$M$18,Metrics!$M$2,IF(H23&lt;Metrics!$N$18,Metrics!$N$2,IF(H23&lt;Metrics!$O$18,Metrics!$O$2,IF(H23&lt;Metrics!$P$18,Metrics!$P$2,Metrics!$Q$2))))))))))</f>
        <v>4</v>
      </c>
      <c r="W23">
        <f>IF(I23&lt;Metrics!$G$19,Metrics!$G$2,IF(I23&lt;Metrics!$H$19,Metrics!$H$2,IF(I23&lt;Metrics!$I$19,Metrics!$I$2,IF(I23&lt;Metrics!$J$19,Metrics!$J$2,IF(I23&lt;Metrics!$K$19,Metrics!$K$2,IF(I23&lt;Metrics!$L$19,Metrics!$L$2,IF(I23&lt;Metrics!$M$19,Metrics!$M$2,IF(I23&lt;Metrics!$N$19,Metrics!$N$2,IF(I23&lt;Metrics!$O$19,Metrics!$O$2,IF(I23&lt;Metrics!$P$19,Metrics!$P$2,Metrics!$Q$2))))))))))</f>
        <v>6</v>
      </c>
      <c r="X23">
        <f>IF(J23&lt;Metrics!$G$20,Metrics!$G$2,IF(J23&lt;Metrics!$H$20,Metrics!$H$2,IF(J23&lt;Metrics!$I$20,Metrics!$I$2,IF(J23&lt;Metrics!$J$20,Metrics!$J$2,IF(J23&lt;Metrics!$K$20,Metrics!$K$2,IF(J23&lt;Metrics!$L$20,Metrics!$L$2,IF(J23&lt;Metrics!$M$20,Metrics!$M$2,IF(J23&lt;Metrics!$N$20,Metrics!$N$2,IF(J23&lt;Metrics!$O$20,Metrics!$O$2,IF(J23&lt;Metrics!$P$20,Metrics!$P$2,Metrics!$Q$2))))))))))</f>
        <v>5</v>
      </c>
      <c r="Y23">
        <f>IF(K23&lt;Metrics!$G$12,Metrics!$G$2,IF(K23&lt;Metrics!$H$12,Metrics!$H$2,IF(K23&lt;Metrics!$I$12,Metrics!$I$2,IF(K23&lt;Metrics!$J$12,Metrics!$J$2,IF(K23&lt;Metrics!$K$12,Metrics!$K$2,IF(K23&lt;Metrics!$L$12,Metrics!$L$2,IF(K23&lt;Metrics!$M$12,Metrics!$M$2,IF(K23&lt;Metrics!$N$12,Metrics!$N$2,IF(K23&lt;Metrics!$O$12,Metrics!$O$2,IF(K23&lt;Metrics!$P$12,Metrics!$P$2,Metrics!$Q$2))))))))))</f>
        <v>2</v>
      </c>
      <c r="Z23">
        <f>IF(L23&lt;Metrics!$G$13,Metrics!$G$2,IF(L23&lt;Metrics!$H$13,Metrics!$H$2,IF(L23&lt;Metrics!$I$13,Metrics!$I$2,IF(L23&lt;Metrics!$J$13,Metrics!$J$2,IF(L23&lt;Metrics!$K$13,Metrics!$K$2,IF(L23&lt;Metrics!$L$13,Metrics!$L$2,IF(L23&lt;Metrics!$M$13,Metrics!$M$2,IF(L23&lt;Metrics!$N$13,Metrics!$N$2,IF(L23&lt;Metrics!$O$13,Metrics!$O$2,IF(L23&lt;Metrics!$P$13,Metrics!$P$2,Metrics!$Q$2))))))))))</f>
        <v>5</v>
      </c>
      <c r="AA23">
        <f>IF(M23&lt;Metrics!$G$14,Metrics!$G$2,IF(M23&lt;Metrics!$H$14,Metrics!$H$2,IF(M23&lt;Metrics!$I$14,Metrics!$I$2,IF(M23&lt;Metrics!$J$14,Metrics!$J$2,IF(M23&lt;Metrics!$K$14,Metrics!$K$2,IF(M23&lt;Metrics!$L$14,Metrics!$L$2,IF(M23&lt;Metrics!$M$14,Metrics!$M$2,IF(M23&lt;Metrics!$N$14,Metrics!$N$2,IF(M23&lt;Metrics!$O$14,Metrics!$O$2,IF(M23&lt;Metrics!$P$14,Metrics!$P$2,Metrics!$Q$2))))))))))</f>
        <v>3</v>
      </c>
      <c r="AB23">
        <f>IF(N23&lt;Metrics!$G$16,Metrics!$G$2,IF(N23&lt;Metrics!$H$16,Metrics!$H$2,IF(N23&lt;Metrics!$I$16,Metrics!$I$2,IF(N23&lt;Metrics!$J$16,Metrics!$J$2,IF(N23&lt;Metrics!$K$16,Metrics!$K$2,IF(N23&lt;Metrics!$L$16,Metrics!$L$2,IF(N23&lt;Metrics!$M$16,Metrics!$M$2,IF(N23&lt;Metrics!$N$16,Metrics!$N$2,IF(N23&lt;Metrics!$O$16,Metrics!$O$2,IF(N23&lt;Metrics!$P$16,Metrics!$P$2,Metrics!$Q$2))))))))))</f>
        <v>6</v>
      </c>
      <c r="AC23">
        <f>IF(O23&lt;Metrics!$G$22,Metrics!$G$2,IF(O23&lt;Metrics!$H$22,Metrics!$H$2,IF(O23&lt;Metrics!$I$22,Metrics!$I$2,IF(O23&lt;Metrics!$J$22,Metrics!$J$2,IF(O23&lt;Metrics!$K$22,Metrics!$K$2,IF(O23&lt;Metrics!$L$22,Metrics!$L$2,IF(O23&lt;Metrics!$M$22,Metrics!$M$2,IF(O23&lt;Metrics!$N$22,Metrics!$N$2,IF(O23&lt;Metrics!$O$22,Metrics!$O$2,IF(O23&lt;Metrics!$P$22,Metrics!$P$2,Metrics!$Q$2))))))))))</f>
        <v>0</v>
      </c>
      <c r="AD23" s="38">
        <f>(P23*Metrics!F$4)+(Q23*Metrics!F$8)+(S23*Metrics!F$9)+(U23*Metrics!F$10)+(V23*Metrics!F$18)+('Final Metrics'!W77*Metrics!F$19)+('Final Metrics'!X77*Metrics!F$20)+('Final Metrics'!Y77*Metrics!F$12)+('Final Metrics'!Z77*Metrics!F$13)+('Final Metrics'!AA77*Metrics!F$14)+('Final Metrics'!AB77*Metrics!F$16)</f>
        <v>133.875</v>
      </c>
      <c r="AE23" s="39">
        <f>AD23/AD$1</f>
        <v>0.13387499999999999</v>
      </c>
    </row>
    <row r="24" spans="1:31">
      <c r="A24" s="12" t="s">
        <v>55</v>
      </c>
      <c r="B24" s="14">
        <v>18</v>
      </c>
      <c r="C24" s="16">
        <v>4.5</v>
      </c>
      <c r="D24" s="14">
        <v>17</v>
      </c>
      <c r="E24" s="14">
        <v>17</v>
      </c>
      <c r="F24" s="14"/>
      <c r="G24" s="14">
        <v>76.5</v>
      </c>
      <c r="H24" s="98">
        <v>53</v>
      </c>
      <c r="I24" s="98">
        <v>799</v>
      </c>
      <c r="J24" s="98">
        <v>64</v>
      </c>
      <c r="K24" s="98">
        <v>16735</v>
      </c>
      <c r="L24" s="98">
        <v>54</v>
      </c>
      <c r="M24" s="98">
        <v>13720</v>
      </c>
      <c r="N24" s="98">
        <v>61</v>
      </c>
      <c r="O24" s="56">
        <v>196</v>
      </c>
      <c r="P24">
        <f>IF(B24&lt;Metrics!$G$4,Metrics!$G$2,IF(B24&lt;Metrics!$H$4,Metrics!$H$2,IF(B24&lt;Metrics!$I$4,Metrics!$I$2,IF(B24&lt;Metrics!$J$4,Metrics!$J$2,IF(B24&lt;Metrics!$K$4,Metrics!$K$2,IF(B24&lt;Metrics!$L$4,Metrics!$L$2,IF(B24&lt;Metrics!$M$4,Metrics!$M$2,IF(B24&lt;Metrics!$N$4,Metrics!$N$2,IF(B24&lt;Metrics!$O$4,Metrics!$O$2,IF(B24&lt;Metrics!$P$4,Metrics!$P$2,Metrics!Q$2))))))))))</f>
        <v>0</v>
      </c>
      <c r="Q24">
        <f>IF(C24=Metrics!$G$8,Metrics!$G$2,IF(C24&lt;Metrics!$H$8,Metrics!$H$2,IF(C24&lt;Metrics!$I$8,Metrics!$I$2,IF(C24&lt;Metrics!$J$8,Metrics!$J$2,IF(C24&lt;Metrics!$K$8,Metrics!$K$2,IF(C24&lt;Metrics!$L$8,Metrics!$L$2,IF(C24&lt;Metrics!$M$8,Metrics!$M$2,IF(C24&lt;Metrics!$N$8,Metrics!$N$2,IF(C24&lt;Metrics!$O$8,Metrics!$O$2,IF(C24&lt;Metrics!$P$8,Metrics!$P$2,Metrics!$Q$2))))))))))</f>
        <v>9</v>
      </c>
      <c r="S24">
        <f>IF(E24&lt;Metrics!$G$9,Metrics!$G$2,IF(E24&lt;Metrics!$H$9,Metrics!$H$2,IF(E24&lt;Metrics!$I$9,Metrics!$I$2,IF(E24&lt;Metrics!$J$9,Metrics!$J$2,IF(E24&lt;Metrics!$K$9,Metrics!$K$2,IF(E24&lt;Metrics!$L$9,Metrics!$L$2,IF(E24&lt;Metrics!$M$9,Metrics!$M$2,IF(E24&lt;Metrics!$N$9,Metrics!$N$2,IF(E24&lt;Metrics!$O$9,Metrics!$O$2,IF(E24&lt;Metrics!$P$9,Metrics!$P$2,Metrics!$Q$2))))))))))</f>
        <v>0</v>
      </c>
      <c r="U24">
        <f>IF(G24&lt;Metrics!$G$10,Metrics!$G$2,IF(G24&lt;Metrics!$H$10,Metrics!$H$2,IF(G24&lt;Metrics!$I$10,Metrics!$I$2,IF(G24&lt;Metrics!$J$10,Metrics!$J$2,IF(G24&lt;Metrics!$K$10,Metrics!$K$2,IF(G24&lt;Metrics!$L$10,Metrics!$L$2,IF(G24&lt;Metrics!$M$10,Metrics!$M$2,IF(G24&lt;Metrics!$N$10,Metrics!$N$2,IF(G24&lt;Metrics!$O$10,Metrics!$O$2,IF(G24&lt;Metrics!$P$10,Metrics!$P$2,Metrics!$Q$2))))))))))</f>
        <v>3</v>
      </c>
      <c r="V24">
        <f>IF(H24&lt;Metrics!$G$18,Metrics!$G$2,IF(H24&lt;Metrics!$H$18,Metrics!$H$2,IF(H24&lt;Metrics!$I$18,Metrics!$I$2,IF(H24&lt;Metrics!$J$18,Metrics!$J$2,IF(H24&lt;Metrics!$K$18,Metrics!$K$2,IF(H24&lt;Metrics!$L$18,Metrics!$L$2,IF(H24&lt;Metrics!$M$18,Metrics!$M$2,IF(H24&lt;Metrics!$N$18,Metrics!$N$2,IF(H24&lt;Metrics!$O$18,Metrics!$O$2,IF(H24&lt;Metrics!$P$18,Metrics!$P$2,Metrics!$Q$2))))))))))</f>
        <v>7</v>
      </c>
      <c r="W24">
        <f>IF(I24&lt;Metrics!$G$19,Metrics!$G$2,IF(I24&lt;Metrics!$H$19,Metrics!$H$2,IF(I24&lt;Metrics!$I$19,Metrics!$I$2,IF(I24&lt;Metrics!$J$19,Metrics!$J$2,IF(I24&lt;Metrics!$K$19,Metrics!$K$2,IF(I24&lt;Metrics!$L$19,Metrics!$L$2,IF(I24&lt;Metrics!$M$19,Metrics!$M$2,IF(I24&lt;Metrics!$N$19,Metrics!$N$2,IF(I24&lt;Metrics!$O$19,Metrics!$O$2,IF(I24&lt;Metrics!$P$19,Metrics!$P$2,Metrics!$Q$2))))))))))</f>
        <v>7</v>
      </c>
      <c r="X24">
        <f>IF(J24&lt;Metrics!$G$20,Metrics!$G$2,IF(J24&lt;Metrics!$H$20,Metrics!$H$2,IF(J24&lt;Metrics!$I$20,Metrics!$I$2,IF(J24&lt;Metrics!$J$20,Metrics!$J$2,IF(J24&lt;Metrics!$K$20,Metrics!$K$2,IF(J24&lt;Metrics!$L$20,Metrics!$L$2,IF(J24&lt;Metrics!$M$20,Metrics!$M$2,IF(J24&lt;Metrics!$N$20,Metrics!$N$2,IF(J24&lt;Metrics!$O$20,Metrics!$O$2,IF(J24&lt;Metrics!$P$20,Metrics!$P$2,Metrics!$Q$2))))))))))</f>
        <v>8</v>
      </c>
      <c r="Y24">
        <f>IF(K24&lt;Metrics!$G$12,Metrics!$G$2,IF(K24&lt;Metrics!$H$12,Metrics!$H$2,IF(K24&lt;Metrics!$I$12,Metrics!$I$2,IF(K24&lt;Metrics!$J$12,Metrics!$J$2,IF(K24&lt;Metrics!$K$12,Metrics!$K$2,IF(K24&lt;Metrics!$L$12,Metrics!$L$2,IF(K24&lt;Metrics!$M$12,Metrics!$M$2,IF(K24&lt;Metrics!$N$12,Metrics!$N$2,IF(K24&lt;Metrics!$O$12,Metrics!$O$2,IF(K24&lt;Metrics!$P$12,Metrics!$P$2,Metrics!$Q$2))))))))))</f>
        <v>4</v>
      </c>
      <c r="Z24">
        <f>IF(L24&lt;Metrics!$G$13,Metrics!$G$2,IF(L24&lt;Metrics!$H$13,Metrics!$H$2,IF(L24&lt;Metrics!$I$13,Metrics!$I$2,IF(L24&lt;Metrics!$J$13,Metrics!$J$2,IF(L24&lt;Metrics!$K$13,Metrics!$K$2,IF(L24&lt;Metrics!$L$13,Metrics!$L$2,IF(L24&lt;Metrics!$M$13,Metrics!$M$2,IF(L24&lt;Metrics!$N$13,Metrics!$N$2,IF(L24&lt;Metrics!$O$13,Metrics!$O$2,IF(L24&lt;Metrics!$P$13,Metrics!$P$2,Metrics!$Q$2))))))))))</f>
        <v>0</v>
      </c>
      <c r="AA24">
        <f>IF(M24&lt;Metrics!$G$14,Metrics!$G$2,IF(M24&lt;Metrics!$H$14,Metrics!$H$2,IF(M24&lt;Metrics!$I$14,Metrics!$I$2,IF(M24&lt;Metrics!$J$14,Metrics!$J$2,IF(M24&lt;Metrics!$K$14,Metrics!$K$2,IF(M24&lt;Metrics!$L$14,Metrics!$L$2,IF(M24&lt;Metrics!$M$14,Metrics!$M$2,IF(M24&lt;Metrics!$N$14,Metrics!$N$2,IF(M24&lt;Metrics!$O$14,Metrics!$O$2,IF(M24&lt;Metrics!$P$14,Metrics!$P$2,Metrics!$Q$2))))))))))</f>
        <v>5</v>
      </c>
      <c r="AB24">
        <f>IF(N24&lt;Metrics!$G$16,Metrics!$G$2,IF(N24&lt;Metrics!$H$16,Metrics!$H$2,IF(N24&lt;Metrics!$I$16,Metrics!$I$2,IF(N24&lt;Metrics!$J$16,Metrics!$J$2,IF(N24&lt;Metrics!$K$16,Metrics!$K$2,IF(N24&lt;Metrics!$L$16,Metrics!$L$2,IF(N24&lt;Metrics!$M$16,Metrics!$M$2,IF(N24&lt;Metrics!$N$16,Metrics!$N$2,IF(N24&lt;Metrics!$O$16,Metrics!$O$2,IF(N24&lt;Metrics!$P$16,Metrics!$P$2,Metrics!$Q$2))))))))))</f>
        <v>7</v>
      </c>
      <c r="AC24">
        <f>IF(O24&lt;Metrics!$G$22,Metrics!$G$2,IF(O24&lt;Metrics!$H$22,Metrics!$H$2,IF(O24&lt;Metrics!$I$22,Metrics!$I$2,IF(O24&lt;Metrics!$J$22,Metrics!$J$2,IF(O24&lt;Metrics!$K$22,Metrics!$K$2,IF(O24&lt;Metrics!$L$22,Metrics!$L$2,IF(O24&lt;Metrics!$M$22,Metrics!$M$2,IF(O24&lt;Metrics!$N$22,Metrics!$N$2,IF(O24&lt;Metrics!$O$22,Metrics!$O$2,IF(O24&lt;Metrics!$P$22,Metrics!$P$2,Metrics!$Q$2))))))))))</f>
        <v>1</v>
      </c>
      <c r="AD24" s="38">
        <f>(P24*Metrics!F$4)+(Q24*Metrics!F$8)+(S24*Metrics!F$9)+(U24*Metrics!F$10)+(V24*Metrics!F$18)+('Final Metrics'!W103*Metrics!F$19)+('Final Metrics'!X103*Metrics!F$20)+('Final Metrics'!Y103*Metrics!F$12)+('Final Metrics'!Z103*Metrics!F$13)+('Final Metrics'!AA103*Metrics!F$14)+('Final Metrics'!AB103*Metrics!F$16)</f>
        <v>275.25</v>
      </c>
      <c r="AE24" s="39">
        <f>AD24/AD$1</f>
        <v>0.27524999999999999</v>
      </c>
    </row>
    <row r="25" spans="1:31">
      <c r="A25" s="12" t="s">
        <v>58</v>
      </c>
      <c r="B25" s="14"/>
      <c r="C25" s="16"/>
      <c r="D25" s="14"/>
      <c r="E25" s="14"/>
      <c r="F25" s="14"/>
      <c r="G25" s="14">
        <v>0</v>
      </c>
      <c r="H25" s="98">
        <v>53</v>
      </c>
      <c r="I25" s="98">
        <v>838</v>
      </c>
      <c r="J25" s="98">
        <v>68</v>
      </c>
      <c r="K25" s="98">
        <v>5970</v>
      </c>
      <c r="L25" s="98">
        <v>321</v>
      </c>
      <c r="M25" s="98">
        <v>42048</v>
      </c>
      <c r="N25" s="98">
        <v>53</v>
      </c>
      <c r="O25" s="56">
        <v>0</v>
      </c>
      <c r="P25">
        <f>IF(B25&lt;Metrics!$G$4,Metrics!$G$2,IF(B25&lt;Metrics!$H$4,Metrics!$H$2,IF(B25&lt;Metrics!$I$4,Metrics!$I$2,IF(B25&lt;Metrics!$J$4,Metrics!$J$2,IF(B25&lt;Metrics!$K$4,Metrics!$K$2,IF(B25&lt;Metrics!$L$4,Metrics!$L$2,IF(B25&lt;Metrics!$M$4,Metrics!$M$2,IF(B25&lt;Metrics!$N$4,Metrics!$N$2,IF(B25&lt;Metrics!$O$4,Metrics!$O$2,IF(B25&lt;Metrics!$P$4,Metrics!$P$2,Metrics!Q$2))))))))))</f>
        <v>0</v>
      </c>
      <c r="Q25">
        <f>IF(C25=Metrics!$G$8,Metrics!$G$2,IF(C25&lt;Metrics!$H$8,Metrics!$H$2,IF(C25&lt;Metrics!$I$8,Metrics!$I$2,IF(C25&lt;Metrics!$J$8,Metrics!$J$2,IF(C25&lt;Metrics!$K$8,Metrics!$K$2,IF(C25&lt;Metrics!$L$8,Metrics!$L$2,IF(C25&lt;Metrics!$M$8,Metrics!$M$2,IF(C25&lt;Metrics!$N$8,Metrics!$N$2,IF(C25&lt;Metrics!$O$8,Metrics!$O$2,IF(C25&lt;Metrics!$P$8,Metrics!$P$2,Metrics!$Q$2))))))))))</f>
        <v>0</v>
      </c>
      <c r="S25">
        <f>IF(E25&lt;Metrics!$G$9,Metrics!$G$2,IF(E25&lt;Metrics!$H$9,Metrics!$H$2,IF(E25&lt;Metrics!$I$9,Metrics!$I$2,IF(E25&lt;Metrics!$J$9,Metrics!$J$2,IF(E25&lt;Metrics!$K$9,Metrics!$K$2,IF(E25&lt;Metrics!$L$9,Metrics!$L$2,IF(E25&lt;Metrics!$M$9,Metrics!$M$2,IF(E25&lt;Metrics!$N$9,Metrics!$N$2,IF(E25&lt;Metrics!$O$9,Metrics!$O$2,IF(E25&lt;Metrics!$P$9,Metrics!$P$2,Metrics!$Q$2))))))))))</f>
        <v>0</v>
      </c>
      <c r="U25">
        <f>IF(G25&lt;Metrics!$G$10,Metrics!$G$2,IF(G25&lt;Metrics!$H$10,Metrics!$H$2,IF(G25&lt;Metrics!$I$10,Metrics!$I$2,IF(G25&lt;Metrics!$J$10,Metrics!$J$2,IF(G25&lt;Metrics!$K$10,Metrics!$K$2,IF(G25&lt;Metrics!$L$10,Metrics!$L$2,IF(G25&lt;Metrics!$M$10,Metrics!$M$2,IF(G25&lt;Metrics!$N$10,Metrics!$N$2,IF(G25&lt;Metrics!$O$10,Metrics!$O$2,IF(G25&lt;Metrics!$P$10,Metrics!$P$2,Metrics!$Q$2))))))))))</f>
        <v>0</v>
      </c>
      <c r="V25">
        <f>IF(H25&lt;Metrics!$G$18,Metrics!$G$2,IF(H25&lt;Metrics!$H$18,Metrics!$H$2,IF(H25&lt;Metrics!$I$18,Metrics!$I$2,IF(H25&lt;Metrics!$J$18,Metrics!$J$2,IF(H25&lt;Metrics!$K$18,Metrics!$K$2,IF(H25&lt;Metrics!$L$18,Metrics!$L$2,IF(H25&lt;Metrics!$M$18,Metrics!$M$2,IF(H25&lt;Metrics!$N$18,Metrics!$N$2,IF(H25&lt;Metrics!$O$18,Metrics!$O$2,IF(H25&lt;Metrics!$P$18,Metrics!$P$2,Metrics!$Q$2))))))))))</f>
        <v>7</v>
      </c>
      <c r="W25">
        <f>IF(I25&lt;Metrics!$G$19,Metrics!$G$2,IF(I25&lt;Metrics!$H$19,Metrics!$H$2,IF(I25&lt;Metrics!$I$19,Metrics!$I$2,IF(I25&lt;Metrics!$J$19,Metrics!$J$2,IF(I25&lt;Metrics!$K$19,Metrics!$K$2,IF(I25&lt;Metrics!$L$19,Metrics!$L$2,IF(I25&lt;Metrics!$M$19,Metrics!$M$2,IF(I25&lt;Metrics!$N$19,Metrics!$N$2,IF(I25&lt;Metrics!$O$19,Metrics!$O$2,IF(I25&lt;Metrics!$P$19,Metrics!$P$2,Metrics!$Q$2))))))))))</f>
        <v>8</v>
      </c>
      <c r="X25">
        <f>IF(J25&lt;Metrics!$G$20,Metrics!$G$2,IF(J25&lt;Metrics!$H$20,Metrics!$H$2,IF(J25&lt;Metrics!$I$20,Metrics!$I$2,IF(J25&lt;Metrics!$J$20,Metrics!$J$2,IF(J25&lt;Metrics!$K$20,Metrics!$K$2,IF(J25&lt;Metrics!$L$20,Metrics!$L$2,IF(J25&lt;Metrics!$M$20,Metrics!$M$2,IF(J25&lt;Metrics!$N$20,Metrics!$N$2,IF(J25&lt;Metrics!$O$20,Metrics!$O$2,IF(J25&lt;Metrics!$P$20,Metrics!$P$2,Metrics!$Q$2))))))))))</f>
        <v>8</v>
      </c>
      <c r="Y25">
        <f>IF(K25&lt;Metrics!$G$12,Metrics!$G$2,IF(K25&lt;Metrics!$H$12,Metrics!$H$2,IF(K25&lt;Metrics!$I$12,Metrics!$I$2,IF(K25&lt;Metrics!$J$12,Metrics!$J$2,IF(K25&lt;Metrics!$K$12,Metrics!$K$2,IF(K25&lt;Metrics!$L$12,Metrics!$L$2,IF(K25&lt;Metrics!$M$12,Metrics!$M$2,IF(K25&lt;Metrics!$N$12,Metrics!$N$2,IF(K25&lt;Metrics!$O$12,Metrics!$O$2,IF(K25&lt;Metrics!$P$12,Metrics!$P$2,Metrics!$Q$2))))))))))</f>
        <v>3</v>
      </c>
      <c r="Z25">
        <f>IF(L25&lt;Metrics!$G$13,Metrics!$G$2,IF(L25&lt;Metrics!$H$13,Metrics!$H$2,IF(L25&lt;Metrics!$I$13,Metrics!$I$2,IF(L25&lt;Metrics!$J$13,Metrics!$J$2,IF(L25&lt;Metrics!$K$13,Metrics!$K$2,IF(L25&lt;Metrics!$L$13,Metrics!$L$2,IF(L25&lt;Metrics!$M$13,Metrics!$M$2,IF(L25&lt;Metrics!$N$13,Metrics!$N$2,IF(L25&lt;Metrics!$O$13,Metrics!$O$2,IF(L25&lt;Metrics!$P$13,Metrics!$P$2,Metrics!$Q$2))))))))))</f>
        <v>1</v>
      </c>
      <c r="AA25">
        <f>IF(M25&lt;Metrics!$G$14,Metrics!$G$2,IF(M25&lt;Metrics!$H$14,Metrics!$H$2,IF(M25&lt;Metrics!$I$14,Metrics!$I$2,IF(M25&lt;Metrics!$J$14,Metrics!$J$2,IF(M25&lt;Metrics!$K$14,Metrics!$K$2,IF(M25&lt;Metrics!$L$14,Metrics!$L$2,IF(M25&lt;Metrics!$M$14,Metrics!$M$2,IF(M25&lt;Metrics!$N$14,Metrics!$N$2,IF(M25&lt;Metrics!$O$14,Metrics!$O$2,IF(M25&lt;Metrics!$P$14,Metrics!$P$2,Metrics!$Q$2))))))))))</f>
        <v>8</v>
      </c>
      <c r="AB25">
        <f>IF(N25&lt;Metrics!$G$16,Metrics!$G$2,IF(N25&lt;Metrics!$H$16,Metrics!$H$2,IF(N25&lt;Metrics!$I$16,Metrics!$I$2,IF(N25&lt;Metrics!$J$16,Metrics!$J$2,IF(N25&lt;Metrics!$K$16,Metrics!$K$2,IF(N25&lt;Metrics!$L$16,Metrics!$L$2,IF(N25&lt;Metrics!$M$16,Metrics!$M$2,IF(N25&lt;Metrics!$N$16,Metrics!$N$2,IF(N25&lt;Metrics!$O$16,Metrics!$O$2,IF(N25&lt;Metrics!$P$16,Metrics!$P$2,Metrics!$Q$2))))))))))</f>
        <v>6</v>
      </c>
      <c r="AC25">
        <f>IF(O25&lt;Metrics!$G$22,Metrics!$G$2,IF(O25&lt;Metrics!$H$22,Metrics!$H$2,IF(O25&lt;Metrics!$I$22,Metrics!$I$2,IF(O25&lt;Metrics!$J$22,Metrics!$J$2,IF(O25&lt;Metrics!$K$22,Metrics!$K$2,IF(O25&lt;Metrics!$L$22,Metrics!$L$2,IF(O25&lt;Metrics!$M$22,Metrics!$M$2,IF(O25&lt;Metrics!$N$22,Metrics!$N$2,IF(O25&lt;Metrics!$O$22,Metrics!$O$2,IF(O25&lt;Metrics!$P$22,Metrics!$P$2,Metrics!$Q$2))))))))))</f>
        <v>0</v>
      </c>
      <c r="AD25" s="38">
        <f>(P25*Metrics!F$4)+(Q25*Metrics!F$8)+(S25*Metrics!F$9)+(U25*Metrics!F$10)+(V25*Metrics!F$18)+('Final Metrics'!W168*Metrics!F$19)+('Final Metrics'!X168*Metrics!F$20)+('Final Metrics'!Y168*Metrics!F$12)+('Final Metrics'!Z168*Metrics!F$13)+('Final Metrics'!AA168*Metrics!F$14)+('Final Metrics'!AB168*Metrics!F$16)</f>
        <v>86.375</v>
      </c>
      <c r="AE25" s="39">
        <f>AD25/AD$1</f>
        <v>8.6374999999999993E-2</v>
      </c>
    </row>
    <row r="26" spans="1:31">
      <c r="A26" s="12" t="s">
        <v>60</v>
      </c>
      <c r="B26" s="14">
        <v>1</v>
      </c>
      <c r="C26" s="16"/>
      <c r="D26" s="14"/>
      <c r="E26" s="14"/>
      <c r="F26" s="14"/>
      <c r="G26" s="14">
        <v>0</v>
      </c>
      <c r="H26" s="98">
        <v>18</v>
      </c>
      <c r="I26" s="98">
        <v>685</v>
      </c>
      <c r="J26" s="98">
        <v>36</v>
      </c>
      <c r="K26" s="98">
        <v>1196</v>
      </c>
      <c r="L26" s="98">
        <v>1292</v>
      </c>
      <c r="M26" s="98">
        <v>2198</v>
      </c>
      <c r="N26" s="98">
        <v>44</v>
      </c>
      <c r="O26" s="47">
        <v>11</v>
      </c>
      <c r="P26">
        <f>IF(B26&lt;Metrics!$G$4,Metrics!$G$2,IF(B26&lt;Metrics!$H$4,Metrics!$H$2,IF(B26&lt;Metrics!$I$4,Metrics!$I$2,IF(B26&lt;Metrics!$J$4,Metrics!$J$2,IF(B26&lt;Metrics!$K$4,Metrics!$K$2,IF(B26&lt;Metrics!$L$4,Metrics!$L$2,IF(B26&lt;Metrics!$M$4,Metrics!$M$2,IF(B26&lt;Metrics!$N$4,Metrics!$N$2,IF(B26&lt;Metrics!$O$4,Metrics!$O$2,IF(B26&lt;Metrics!$P$4,Metrics!$P$2,Metrics!Q$2))))))))))</f>
        <v>0</v>
      </c>
      <c r="Q26">
        <f>IF(C26=Metrics!$G$8,Metrics!$G$2,IF(C26&lt;Metrics!$H$8,Metrics!$H$2,IF(C26&lt;Metrics!$I$8,Metrics!$I$2,IF(C26&lt;Metrics!$J$8,Metrics!$J$2,IF(C26&lt;Metrics!$K$8,Metrics!$K$2,IF(C26&lt;Metrics!$L$8,Metrics!$L$2,IF(C26&lt;Metrics!$M$8,Metrics!$M$2,IF(C26&lt;Metrics!$N$8,Metrics!$N$2,IF(C26&lt;Metrics!$O$8,Metrics!$O$2,IF(C26&lt;Metrics!$P$8,Metrics!$P$2,Metrics!$Q$2))))))))))</f>
        <v>0</v>
      </c>
      <c r="S26">
        <f>IF(E26&lt;Metrics!$G$9,Metrics!$G$2,IF(E26&lt;Metrics!$H$9,Metrics!$H$2,IF(E26&lt;Metrics!$I$9,Metrics!$I$2,IF(E26&lt;Metrics!$J$9,Metrics!$J$2,IF(E26&lt;Metrics!$K$9,Metrics!$K$2,IF(E26&lt;Metrics!$L$9,Metrics!$L$2,IF(E26&lt;Metrics!$M$9,Metrics!$M$2,IF(E26&lt;Metrics!$N$9,Metrics!$N$2,IF(E26&lt;Metrics!$O$9,Metrics!$O$2,IF(E26&lt;Metrics!$P$9,Metrics!$P$2,Metrics!$Q$2))))))))))</f>
        <v>0</v>
      </c>
      <c r="U26">
        <f>IF(G26&lt;Metrics!$G$10,Metrics!$G$2,IF(G26&lt;Metrics!$H$10,Metrics!$H$2,IF(G26&lt;Metrics!$I$10,Metrics!$I$2,IF(G26&lt;Metrics!$J$10,Metrics!$J$2,IF(G26&lt;Metrics!$K$10,Metrics!$K$2,IF(G26&lt;Metrics!$L$10,Metrics!$L$2,IF(G26&lt;Metrics!$M$10,Metrics!$M$2,IF(G26&lt;Metrics!$N$10,Metrics!$N$2,IF(G26&lt;Metrics!$O$10,Metrics!$O$2,IF(G26&lt;Metrics!$P$10,Metrics!$P$2,Metrics!$Q$2))))))))))</f>
        <v>0</v>
      </c>
      <c r="V26">
        <f>IF(H26&lt;Metrics!$G$18,Metrics!$G$2,IF(H26&lt;Metrics!$H$18,Metrics!$H$2,IF(H26&lt;Metrics!$I$18,Metrics!$I$2,IF(H26&lt;Metrics!$J$18,Metrics!$J$2,IF(H26&lt;Metrics!$K$18,Metrics!$K$2,IF(H26&lt;Metrics!$L$18,Metrics!$L$2,IF(H26&lt;Metrics!$M$18,Metrics!$M$2,IF(H26&lt;Metrics!$N$18,Metrics!$N$2,IF(H26&lt;Metrics!$O$18,Metrics!$O$2,IF(H26&lt;Metrics!$P$18,Metrics!$P$2,Metrics!$Q$2))))))))))</f>
        <v>0</v>
      </c>
      <c r="W26">
        <f>IF(I26&lt;Metrics!$G$19,Metrics!$G$2,IF(I26&lt;Metrics!$H$19,Metrics!$H$2,IF(I26&lt;Metrics!$I$19,Metrics!$I$2,IF(I26&lt;Metrics!$J$19,Metrics!$J$2,IF(I26&lt;Metrics!$K$19,Metrics!$K$2,IF(I26&lt;Metrics!$L$19,Metrics!$L$2,IF(I26&lt;Metrics!$M$19,Metrics!$M$2,IF(I26&lt;Metrics!$N$19,Metrics!$N$2,IF(I26&lt;Metrics!$O$19,Metrics!$O$2,IF(I26&lt;Metrics!$P$19,Metrics!$P$2,Metrics!$Q$2))))))))))</f>
        <v>5</v>
      </c>
      <c r="X26">
        <f>IF(J26&lt;Metrics!$G$20,Metrics!$G$2,IF(J26&lt;Metrics!$H$20,Metrics!$H$2,IF(J26&lt;Metrics!$I$20,Metrics!$I$2,IF(J26&lt;Metrics!$J$20,Metrics!$J$2,IF(J26&lt;Metrics!$K$20,Metrics!$K$2,IF(J26&lt;Metrics!$L$20,Metrics!$L$2,IF(J26&lt;Metrics!$M$20,Metrics!$M$2,IF(J26&lt;Metrics!$N$20,Metrics!$N$2,IF(J26&lt;Metrics!$O$20,Metrics!$O$2,IF(J26&lt;Metrics!$P$20,Metrics!$P$2,Metrics!$Q$2))))))))))</f>
        <v>3</v>
      </c>
      <c r="Y26">
        <f>IF(K26&lt;Metrics!$G$12,Metrics!$G$2,IF(K26&lt;Metrics!$H$12,Metrics!$H$2,IF(K26&lt;Metrics!$I$12,Metrics!$I$2,IF(K26&lt;Metrics!$J$12,Metrics!$J$2,IF(K26&lt;Metrics!$K$12,Metrics!$K$2,IF(K26&lt;Metrics!$L$12,Metrics!$L$2,IF(K26&lt;Metrics!$M$12,Metrics!$M$2,IF(K26&lt;Metrics!$N$12,Metrics!$N$2,IF(K26&lt;Metrics!$O$12,Metrics!$O$2,IF(K26&lt;Metrics!$P$12,Metrics!$P$2,Metrics!$Q$2))))))))))</f>
        <v>1</v>
      </c>
      <c r="Z26">
        <f>IF(L26&lt;Metrics!$G$13,Metrics!$G$2,IF(L26&lt;Metrics!$H$13,Metrics!$H$2,IF(L26&lt;Metrics!$I$13,Metrics!$I$2,IF(L26&lt;Metrics!$J$13,Metrics!$J$2,IF(L26&lt;Metrics!$K$13,Metrics!$K$2,IF(L26&lt;Metrics!$L$13,Metrics!$L$2,IF(L26&lt;Metrics!$M$13,Metrics!$M$2,IF(L26&lt;Metrics!$N$13,Metrics!$N$2,IF(L26&lt;Metrics!$O$13,Metrics!$O$2,IF(L26&lt;Metrics!$P$13,Metrics!$P$2,Metrics!$Q$2))))))))))</f>
        <v>4</v>
      </c>
      <c r="AA26">
        <f>IF(M26&lt;Metrics!$G$14,Metrics!$G$2,IF(M26&lt;Metrics!$H$14,Metrics!$H$2,IF(M26&lt;Metrics!$I$14,Metrics!$I$2,IF(M26&lt;Metrics!$J$14,Metrics!$J$2,IF(M26&lt;Metrics!$K$14,Metrics!$K$2,IF(M26&lt;Metrics!$L$14,Metrics!$L$2,IF(M26&lt;Metrics!$M$14,Metrics!$M$2,IF(M26&lt;Metrics!$N$14,Metrics!$N$2,IF(M26&lt;Metrics!$O$14,Metrics!$O$2,IF(M26&lt;Metrics!$P$14,Metrics!$P$2,Metrics!$Q$2))))))))))</f>
        <v>1</v>
      </c>
      <c r="AB26">
        <f>IF(N26&lt;Metrics!$G$16,Metrics!$G$2,IF(N26&lt;Metrics!$H$16,Metrics!$H$2,IF(N26&lt;Metrics!$I$16,Metrics!$I$2,IF(N26&lt;Metrics!$J$16,Metrics!$J$2,IF(N26&lt;Metrics!$K$16,Metrics!$K$2,IF(N26&lt;Metrics!$L$16,Metrics!$L$2,IF(N26&lt;Metrics!$M$16,Metrics!$M$2,IF(N26&lt;Metrics!$N$16,Metrics!$N$2,IF(N26&lt;Metrics!$O$16,Metrics!$O$2,IF(N26&lt;Metrics!$P$16,Metrics!$P$2,Metrics!$Q$2))))))))))</f>
        <v>5</v>
      </c>
      <c r="AC26">
        <f>IF(O26&lt;Metrics!$G$22,Metrics!$G$2,IF(O26&lt;Metrics!$H$22,Metrics!$H$2,IF(O26&lt;Metrics!$I$22,Metrics!$I$2,IF(O26&lt;Metrics!$J$22,Metrics!$J$2,IF(O26&lt;Metrics!$K$22,Metrics!$K$2,IF(O26&lt;Metrics!$L$22,Metrics!$L$2,IF(O26&lt;Metrics!$M$22,Metrics!$M$2,IF(O26&lt;Metrics!$N$22,Metrics!$N$2,IF(O26&lt;Metrics!$O$22,Metrics!$O$2,IF(O26&lt;Metrics!$P$22,Metrics!$P$2,Metrics!$Q$2))))))))))</f>
        <v>1</v>
      </c>
      <c r="AD26" s="38">
        <f>(P26*Metrics!F$4)+(Q26*Metrics!F$8)+(S26*Metrics!F$9)+(U26*Metrics!F$10)+(V26*Metrics!F$18)+('Final Metrics'!W153*Metrics!F$19)+('Final Metrics'!X153*Metrics!F$20)+('Final Metrics'!Y153*Metrics!F$12)+('Final Metrics'!Z153*Metrics!F$13)+('Final Metrics'!AA153*Metrics!F$14)+('Final Metrics'!AB153*Metrics!F$16)</f>
        <v>151</v>
      </c>
      <c r="AE26" s="39">
        <f>AD26/AD$1</f>
        <v>0.151</v>
      </c>
    </row>
    <row r="27" spans="1:31">
      <c r="A27" s="12" t="s">
        <v>63</v>
      </c>
      <c r="B27" s="14"/>
      <c r="C27" s="16"/>
      <c r="D27" s="14"/>
      <c r="E27" s="14"/>
      <c r="F27" s="14"/>
      <c r="G27" s="14">
        <v>0</v>
      </c>
      <c r="H27" s="98">
        <v>1</v>
      </c>
      <c r="I27" s="98">
        <v>473</v>
      </c>
      <c r="J27" s="98">
        <v>0</v>
      </c>
      <c r="K27" s="98">
        <v>106</v>
      </c>
      <c r="L27" s="98">
        <v>238</v>
      </c>
      <c r="M27" s="98">
        <v>529</v>
      </c>
      <c r="N27" s="98">
        <v>29</v>
      </c>
      <c r="O27" s="56">
        <v>0</v>
      </c>
      <c r="P27">
        <f>IF(B27&lt;Metrics!$G$4,Metrics!$G$2,IF(B27&lt;Metrics!$H$4,Metrics!$H$2,IF(B27&lt;Metrics!$I$4,Metrics!$I$2,IF(B27&lt;Metrics!$J$4,Metrics!$J$2,IF(B27&lt;Metrics!$K$4,Metrics!$K$2,IF(B27&lt;Metrics!$L$4,Metrics!$L$2,IF(B27&lt;Metrics!$M$4,Metrics!$M$2,IF(B27&lt;Metrics!$N$4,Metrics!$N$2,IF(B27&lt;Metrics!$O$4,Metrics!$O$2,IF(B27&lt;Metrics!$P$4,Metrics!$P$2,Metrics!Q$2))))))))))</f>
        <v>0</v>
      </c>
      <c r="Q27">
        <f>IF(C27=Metrics!$G$8,Metrics!$G$2,IF(C27&lt;Metrics!$H$8,Metrics!$H$2,IF(C27&lt;Metrics!$I$8,Metrics!$I$2,IF(C27&lt;Metrics!$J$8,Metrics!$J$2,IF(C27&lt;Metrics!$K$8,Metrics!$K$2,IF(C27&lt;Metrics!$L$8,Metrics!$L$2,IF(C27&lt;Metrics!$M$8,Metrics!$M$2,IF(C27&lt;Metrics!$N$8,Metrics!$N$2,IF(C27&lt;Metrics!$O$8,Metrics!$O$2,IF(C27&lt;Metrics!$P$8,Metrics!$P$2,Metrics!$Q$2))))))))))</f>
        <v>0</v>
      </c>
      <c r="S27">
        <f>IF(E27&lt;Metrics!$G$9,Metrics!$G$2,IF(E27&lt;Metrics!$H$9,Metrics!$H$2,IF(E27&lt;Metrics!$I$9,Metrics!$I$2,IF(E27&lt;Metrics!$J$9,Metrics!$J$2,IF(E27&lt;Metrics!$K$9,Metrics!$K$2,IF(E27&lt;Metrics!$L$9,Metrics!$L$2,IF(E27&lt;Metrics!$M$9,Metrics!$M$2,IF(E27&lt;Metrics!$N$9,Metrics!$N$2,IF(E27&lt;Metrics!$O$9,Metrics!$O$2,IF(E27&lt;Metrics!$P$9,Metrics!$P$2,Metrics!$Q$2))))))))))</f>
        <v>0</v>
      </c>
      <c r="U27">
        <f>IF(G27&lt;Metrics!$G$10,Metrics!$G$2,IF(G27&lt;Metrics!$H$10,Metrics!$H$2,IF(G27&lt;Metrics!$I$10,Metrics!$I$2,IF(G27&lt;Metrics!$J$10,Metrics!$J$2,IF(G27&lt;Metrics!$K$10,Metrics!$K$2,IF(G27&lt;Metrics!$L$10,Metrics!$L$2,IF(G27&lt;Metrics!$M$10,Metrics!$M$2,IF(G27&lt;Metrics!$N$10,Metrics!$N$2,IF(G27&lt;Metrics!$O$10,Metrics!$O$2,IF(G27&lt;Metrics!$P$10,Metrics!$P$2,Metrics!$Q$2))))))))))</f>
        <v>0</v>
      </c>
      <c r="V27">
        <f>IF(H27&lt;Metrics!$G$18,Metrics!$G$2,IF(H27&lt;Metrics!$H$18,Metrics!$H$2,IF(H27&lt;Metrics!$I$18,Metrics!$I$2,IF(H27&lt;Metrics!$J$18,Metrics!$J$2,IF(H27&lt;Metrics!$K$18,Metrics!$K$2,IF(H27&lt;Metrics!$L$18,Metrics!$L$2,IF(H27&lt;Metrics!$M$18,Metrics!$M$2,IF(H27&lt;Metrics!$N$18,Metrics!$N$2,IF(H27&lt;Metrics!$O$18,Metrics!$O$2,IF(H27&lt;Metrics!$P$18,Metrics!$P$2,Metrics!$Q$2))))))))))</f>
        <v>0</v>
      </c>
      <c r="W27">
        <f>IF(I27&lt;Metrics!$G$19,Metrics!$G$2,IF(I27&lt;Metrics!$H$19,Metrics!$H$2,IF(I27&lt;Metrics!$I$19,Metrics!$I$2,IF(I27&lt;Metrics!$J$19,Metrics!$J$2,IF(I27&lt;Metrics!$K$19,Metrics!$K$2,IF(I27&lt;Metrics!$L$19,Metrics!$L$2,IF(I27&lt;Metrics!$M$19,Metrics!$M$2,IF(I27&lt;Metrics!$N$19,Metrics!$N$2,IF(I27&lt;Metrics!$O$19,Metrics!$O$2,IF(I27&lt;Metrics!$P$19,Metrics!$P$2,Metrics!$Q$2))))))))))</f>
        <v>0</v>
      </c>
      <c r="X27">
        <f>IF(J27&lt;Metrics!$G$20,Metrics!$G$2,IF(J27&lt;Metrics!$H$20,Metrics!$H$2,IF(J27&lt;Metrics!$I$20,Metrics!$I$2,IF(J27&lt;Metrics!$J$20,Metrics!$J$2,IF(J27&lt;Metrics!$K$20,Metrics!$K$2,IF(J27&lt;Metrics!$L$20,Metrics!$L$2,IF(J27&lt;Metrics!$M$20,Metrics!$M$2,IF(J27&lt;Metrics!$N$20,Metrics!$N$2,IF(J27&lt;Metrics!$O$20,Metrics!$O$2,IF(J27&lt;Metrics!$P$20,Metrics!$P$2,Metrics!$Q$2))))))))))</f>
        <v>0</v>
      </c>
      <c r="Y27">
        <f>IF(K27&lt;Metrics!$G$12,Metrics!$G$2,IF(K27&lt;Metrics!$H$12,Metrics!$H$2,IF(K27&lt;Metrics!$I$12,Metrics!$I$2,IF(K27&lt;Metrics!$J$12,Metrics!$J$2,IF(K27&lt;Metrics!$K$12,Metrics!$K$2,IF(K27&lt;Metrics!$L$12,Metrics!$L$2,IF(K27&lt;Metrics!$M$12,Metrics!$M$2,IF(K27&lt;Metrics!$N$12,Metrics!$N$2,IF(K27&lt;Metrics!$O$12,Metrics!$O$2,IF(K27&lt;Metrics!$P$12,Metrics!$P$2,Metrics!$Q$2))))))))))</f>
        <v>0</v>
      </c>
      <c r="Z27">
        <f>IF(L27&lt;Metrics!$G$13,Metrics!$G$2,IF(L27&lt;Metrics!$H$13,Metrics!$H$2,IF(L27&lt;Metrics!$I$13,Metrics!$I$2,IF(L27&lt;Metrics!$J$13,Metrics!$J$2,IF(L27&lt;Metrics!$K$13,Metrics!$K$2,IF(L27&lt;Metrics!$L$13,Metrics!$L$2,IF(L27&lt;Metrics!$M$13,Metrics!$M$2,IF(L27&lt;Metrics!$N$13,Metrics!$N$2,IF(L27&lt;Metrics!$O$13,Metrics!$O$2,IF(L27&lt;Metrics!$P$13,Metrics!$P$2,Metrics!$Q$2))))))))))</f>
        <v>1</v>
      </c>
      <c r="AA27">
        <f>IF(M27&lt;Metrics!$G$14,Metrics!$G$2,IF(M27&lt;Metrics!$H$14,Metrics!$H$2,IF(M27&lt;Metrics!$I$14,Metrics!$I$2,IF(M27&lt;Metrics!$J$14,Metrics!$J$2,IF(M27&lt;Metrics!$K$14,Metrics!$K$2,IF(M27&lt;Metrics!$L$14,Metrics!$L$2,IF(M27&lt;Metrics!$M$14,Metrics!$M$2,IF(M27&lt;Metrics!$N$14,Metrics!$N$2,IF(M27&lt;Metrics!$O$14,Metrics!$O$2,IF(M27&lt;Metrics!$P$14,Metrics!$P$2,Metrics!$Q$2))))))))))</f>
        <v>0</v>
      </c>
      <c r="AB27">
        <f>IF(N27&lt;Metrics!$G$16,Metrics!$G$2,IF(N27&lt;Metrics!$H$16,Metrics!$H$2,IF(N27&lt;Metrics!$I$16,Metrics!$I$2,IF(N27&lt;Metrics!$J$16,Metrics!$J$2,IF(N27&lt;Metrics!$K$16,Metrics!$K$2,IF(N27&lt;Metrics!$L$16,Metrics!$L$2,IF(N27&lt;Metrics!$M$16,Metrics!$M$2,IF(N27&lt;Metrics!$N$16,Metrics!$N$2,IF(N27&lt;Metrics!$O$16,Metrics!$O$2,IF(N27&lt;Metrics!$P$16,Metrics!$P$2,Metrics!$Q$2))))))))))</f>
        <v>1</v>
      </c>
      <c r="AC27">
        <f>IF(O27&lt;Metrics!$G$22,Metrics!$G$2,IF(O27&lt;Metrics!$H$22,Metrics!$H$2,IF(O27&lt;Metrics!$I$22,Metrics!$I$2,IF(O27&lt;Metrics!$J$22,Metrics!$J$2,IF(O27&lt;Metrics!$K$22,Metrics!$K$2,IF(O27&lt;Metrics!$L$22,Metrics!$L$2,IF(O27&lt;Metrics!$M$22,Metrics!$M$2,IF(O27&lt;Metrics!$N$22,Metrics!$N$2,IF(O27&lt;Metrics!$O$22,Metrics!$O$2,IF(O27&lt;Metrics!$P$22,Metrics!$P$2,Metrics!$Q$2))))))))))</f>
        <v>0</v>
      </c>
      <c r="AD27" s="38">
        <f>(P27*Metrics!F$4)+(Q27*Metrics!F$8)+(S27*Metrics!F$9)+(U27*Metrics!F$10)+(V27*Metrics!F$18)+('Final Metrics'!W169*Metrics!F$19)+('Final Metrics'!X169*Metrics!F$20)+('Final Metrics'!Y169*Metrics!F$12)+('Final Metrics'!Z169*Metrics!F$13)+('Final Metrics'!AA169*Metrics!F$14)+('Final Metrics'!AB169*Metrics!F$16)</f>
        <v>28.125</v>
      </c>
      <c r="AE27" s="39">
        <f>AD27/AD$1</f>
        <v>2.8125000000000001E-2</v>
      </c>
    </row>
    <row r="28" spans="1:31">
      <c r="A28" s="12" t="s">
        <v>65</v>
      </c>
      <c r="B28" s="14">
        <v>44</v>
      </c>
      <c r="C28" s="16"/>
      <c r="D28" s="14">
        <v>0</v>
      </c>
      <c r="E28" s="14">
        <v>0</v>
      </c>
      <c r="F28" s="14"/>
      <c r="G28" s="14">
        <v>0</v>
      </c>
      <c r="H28" s="98">
        <v>60</v>
      </c>
      <c r="I28" s="98">
        <v>897</v>
      </c>
      <c r="J28" s="98">
        <v>80</v>
      </c>
      <c r="K28" s="98">
        <v>71500</v>
      </c>
      <c r="L28" s="98">
        <v>32905</v>
      </c>
      <c r="M28" s="98">
        <v>23915</v>
      </c>
      <c r="N28" s="98">
        <v>79</v>
      </c>
      <c r="O28" s="56">
        <v>2</v>
      </c>
      <c r="P28">
        <f>IF(B28&lt;Metrics!$G$4,Metrics!$G$2,IF(B28&lt;Metrics!$H$4,Metrics!$H$2,IF(B28&lt;Metrics!$I$4,Metrics!$I$2,IF(B28&lt;Metrics!$J$4,Metrics!$J$2,IF(B28&lt;Metrics!$K$4,Metrics!$K$2,IF(B28&lt;Metrics!$L$4,Metrics!$L$2,IF(B28&lt;Metrics!$M$4,Metrics!$M$2,IF(B28&lt;Metrics!$N$4,Metrics!$N$2,IF(B28&lt;Metrics!$O$4,Metrics!$O$2,IF(B28&lt;Metrics!$P$4,Metrics!$P$2,Metrics!Q$2))))))))))</f>
        <v>1</v>
      </c>
      <c r="Q28">
        <f>IF(C28=Metrics!$G$8,Metrics!$G$2,IF(C28&lt;Metrics!$H$8,Metrics!$H$2,IF(C28&lt;Metrics!$I$8,Metrics!$I$2,IF(C28&lt;Metrics!$J$8,Metrics!$J$2,IF(C28&lt;Metrics!$K$8,Metrics!$K$2,IF(C28&lt;Metrics!$L$8,Metrics!$L$2,IF(C28&lt;Metrics!$M$8,Metrics!$M$2,IF(C28&lt;Metrics!$N$8,Metrics!$N$2,IF(C28&lt;Metrics!$O$8,Metrics!$O$2,IF(C28&lt;Metrics!$P$8,Metrics!$P$2,Metrics!$Q$2))))))))))</f>
        <v>0</v>
      </c>
      <c r="S28">
        <f>IF(E28&lt;Metrics!$G$9,Metrics!$G$2,IF(E28&lt;Metrics!$H$9,Metrics!$H$2,IF(E28&lt;Metrics!$I$9,Metrics!$I$2,IF(E28&lt;Metrics!$J$9,Metrics!$J$2,IF(E28&lt;Metrics!$K$9,Metrics!$K$2,IF(E28&lt;Metrics!$L$9,Metrics!$L$2,IF(E28&lt;Metrics!$M$9,Metrics!$M$2,IF(E28&lt;Metrics!$N$9,Metrics!$N$2,IF(E28&lt;Metrics!$O$9,Metrics!$O$2,IF(E28&lt;Metrics!$P$9,Metrics!$P$2,Metrics!$Q$2))))))))))</f>
        <v>0</v>
      </c>
      <c r="U28">
        <f>IF(G28&lt;Metrics!$G$10,Metrics!$G$2,IF(G28&lt;Metrics!$H$10,Metrics!$H$2,IF(G28&lt;Metrics!$I$10,Metrics!$I$2,IF(G28&lt;Metrics!$J$10,Metrics!$J$2,IF(G28&lt;Metrics!$K$10,Metrics!$K$2,IF(G28&lt;Metrics!$L$10,Metrics!$L$2,IF(G28&lt;Metrics!$M$10,Metrics!$M$2,IF(G28&lt;Metrics!$N$10,Metrics!$N$2,IF(G28&lt;Metrics!$O$10,Metrics!$O$2,IF(G28&lt;Metrics!$P$10,Metrics!$P$2,Metrics!$Q$2))))))))))</f>
        <v>0</v>
      </c>
      <c r="V28">
        <f>IF(H28&lt;Metrics!$G$18,Metrics!$G$2,IF(H28&lt;Metrics!$H$18,Metrics!$H$2,IF(H28&lt;Metrics!$I$18,Metrics!$I$2,IF(H28&lt;Metrics!$J$18,Metrics!$J$2,IF(H28&lt;Metrics!$K$18,Metrics!$K$2,IF(H28&lt;Metrics!$L$18,Metrics!$L$2,IF(H28&lt;Metrics!$M$18,Metrics!$M$2,IF(H28&lt;Metrics!$N$18,Metrics!$N$2,IF(H28&lt;Metrics!$O$18,Metrics!$O$2,IF(H28&lt;Metrics!$P$18,Metrics!$P$2,Metrics!$Q$2))))))))))</f>
        <v>8</v>
      </c>
      <c r="W28">
        <f>IF(I28&lt;Metrics!$G$19,Metrics!$G$2,IF(I28&lt;Metrics!$H$19,Metrics!$H$2,IF(I28&lt;Metrics!$I$19,Metrics!$I$2,IF(I28&lt;Metrics!$J$19,Metrics!$J$2,IF(I28&lt;Metrics!$K$19,Metrics!$K$2,IF(I28&lt;Metrics!$L$19,Metrics!$L$2,IF(I28&lt;Metrics!$M$19,Metrics!$M$2,IF(I28&lt;Metrics!$N$19,Metrics!$N$2,IF(I28&lt;Metrics!$O$19,Metrics!$O$2,IF(I28&lt;Metrics!$P$19,Metrics!$P$2,Metrics!$Q$2))))))))))</f>
        <v>9</v>
      </c>
      <c r="X28">
        <f>IF(J28&lt;Metrics!$G$20,Metrics!$G$2,IF(J28&lt;Metrics!$H$20,Metrics!$H$2,IF(J28&lt;Metrics!$I$20,Metrics!$I$2,IF(J28&lt;Metrics!$J$20,Metrics!$J$2,IF(J28&lt;Metrics!$K$20,Metrics!$K$2,IF(J28&lt;Metrics!$L$20,Metrics!$L$2,IF(J28&lt;Metrics!$M$20,Metrics!$M$2,IF(J28&lt;Metrics!$N$20,Metrics!$N$2,IF(J28&lt;Metrics!$O$20,Metrics!$O$2,IF(J28&lt;Metrics!$P$20,Metrics!$P$2,Metrics!$Q$2))))))))))</f>
        <v>9</v>
      </c>
      <c r="Y28">
        <f>IF(K28&lt;Metrics!$G$12,Metrics!$G$2,IF(K28&lt;Metrics!$H$12,Metrics!$H$2,IF(K28&lt;Metrics!$I$12,Metrics!$I$2,IF(K28&lt;Metrics!$J$12,Metrics!$J$2,IF(K28&lt;Metrics!$K$12,Metrics!$K$2,IF(K28&lt;Metrics!$L$12,Metrics!$L$2,IF(K28&lt;Metrics!$M$12,Metrics!$M$2,IF(K28&lt;Metrics!$N$12,Metrics!$N$2,IF(K28&lt;Metrics!$O$12,Metrics!$O$2,IF(K28&lt;Metrics!$P$12,Metrics!$P$2,Metrics!$Q$2))))))))))</f>
        <v>6</v>
      </c>
      <c r="Z28">
        <f>IF(L28&lt;Metrics!$G$13,Metrics!$G$2,IF(L28&lt;Metrics!$H$13,Metrics!$H$2,IF(L28&lt;Metrics!$I$13,Metrics!$I$2,IF(L28&lt;Metrics!$J$13,Metrics!$J$2,IF(L28&lt;Metrics!$K$13,Metrics!$K$2,IF(L28&lt;Metrics!$L$13,Metrics!$L$2,IF(L28&lt;Metrics!$M$13,Metrics!$M$2,IF(L28&lt;Metrics!$N$13,Metrics!$N$2,IF(L28&lt;Metrics!$O$13,Metrics!$O$2,IF(L28&lt;Metrics!$P$13,Metrics!$P$2,Metrics!$Q$2))))))))))</f>
        <v>10</v>
      </c>
      <c r="AA28">
        <f>IF(M28&lt;Metrics!$G$14,Metrics!$G$2,IF(M28&lt;Metrics!$H$14,Metrics!$H$2,IF(M28&lt;Metrics!$I$14,Metrics!$I$2,IF(M28&lt;Metrics!$J$14,Metrics!$J$2,IF(M28&lt;Metrics!$K$14,Metrics!$K$2,IF(M28&lt;Metrics!$L$14,Metrics!$L$2,IF(M28&lt;Metrics!$M$14,Metrics!$M$2,IF(M28&lt;Metrics!$N$14,Metrics!$N$2,IF(M28&lt;Metrics!$O$14,Metrics!$O$2,IF(M28&lt;Metrics!$P$14,Metrics!$P$2,Metrics!$Q$2))))))))))</f>
        <v>6</v>
      </c>
      <c r="AB28">
        <f>IF(N28&lt;Metrics!$G$16,Metrics!$G$2,IF(N28&lt;Metrics!$H$16,Metrics!$H$2,IF(N28&lt;Metrics!$I$16,Metrics!$I$2,IF(N28&lt;Metrics!$J$16,Metrics!$J$2,IF(N28&lt;Metrics!$K$16,Metrics!$K$2,IF(N28&lt;Metrics!$L$16,Metrics!$L$2,IF(N28&lt;Metrics!$M$16,Metrics!$M$2,IF(N28&lt;Metrics!$N$16,Metrics!$N$2,IF(N28&lt;Metrics!$O$16,Metrics!$O$2,IF(N28&lt;Metrics!$P$16,Metrics!$P$2,Metrics!$Q$2))))))))))</f>
        <v>10</v>
      </c>
      <c r="AC28">
        <f>IF(O28&lt;Metrics!$G$22,Metrics!$G$2,IF(O28&lt;Metrics!$H$22,Metrics!$H$2,IF(O28&lt;Metrics!$I$22,Metrics!$I$2,IF(O28&lt;Metrics!$J$22,Metrics!$J$2,IF(O28&lt;Metrics!$K$22,Metrics!$K$2,IF(O28&lt;Metrics!$L$22,Metrics!$L$2,IF(O28&lt;Metrics!$M$22,Metrics!$M$2,IF(O28&lt;Metrics!$N$22,Metrics!$N$2,IF(O28&lt;Metrics!$O$22,Metrics!$O$2,IF(O28&lt;Metrics!$P$22,Metrics!$P$2,Metrics!$Q$2))))))))))</f>
        <v>1</v>
      </c>
      <c r="AD28" s="38">
        <f>(P28*Metrics!F$4)+(Q28*Metrics!F$8)+(S28*Metrics!F$9)+(U28*Metrics!F$10)+(V28*Metrics!F$18)+('Final Metrics'!W85*Metrics!F$19)+('Final Metrics'!X85*Metrics!F$20)+('Final Metrics'!Y85*Metrics!F$12)+('Final Metrics'!Z85*Metrics!F$13)+('Final Metrics'!AA85*Metrics!F$14)+('Final Metrics'!AB85*Metrics!F$16)</f>
        <v>74.125</v>
      </c>
      <c r="AE28" s="39">
        <f>AD28/AD$1</f>
        <v>7.4124999999999996E-2</v>
      </c>
    </row>
    <row r="29" spans="1:31">
      <c r="A29" s="12" t="s">
        <v>68</v>
      </c>
      <c r="B29" s="14">
        <v>2</v>
      </c>
      <c r="C29" s="16">
        <v>5</v>
      </c>
      <c r="D29" s="14">
        <v>7</v>
      </c>
      <c r="E29" s="14">
        <v>7</v>
      </c>
      <c r="F29" s="14"/>
      <c r="G29" s="14">
        <v>35</v>
      </c>
      <c r="H29" s="98">
        <v>29</v>
      </c>
      <c r="I29" s="98">
        <v>678</v>
      </c>
      <c r="J29" s="98">
        <v>35</v>
      </c>
      <c r="K29" s="98">
        <v>570</v>
      </c>
      <c r="L29" s="98">
        <v>562</v>
      </c>
      <c r="M29" s="98">
        <v>4140</v>
      </c>
      <c r="N29" s="98">
        <v>42</v>
      </c>
      <c r="O29" s="47">
        <v>129</v>
      </c>
      <c r="P29">
        <f>IF(B29&lt;Metrics!$G$4,Metrics!$G$2,IF(B29&lt;Metrics!$H$4,Metrics!$H$2,IF(B29&lt;Metrics!$I$4,Metrics!$I$2,IF(B29&lt;Metrics!$J$4,Metrics!$J$2,IF(B29&lt;Metrics!$K$4,Metrics!$K$2,IF(B29&lt;Metrics!$L$4,Metrics!$L$2,IF(B29&lt;Metrics!$M$4,Metrics!$M$2,IF(B29&lt;Metrics!$N$4,Metrics!$N$2,IF(B29&lt;Metrics!$O$4,Metrics!$O$2,IF(B29&lt;Metrics!$P$4,Metrics!$P$2,Metrics!Q$2))))))))))</f>
        <v>0</v>
      </c>
      <c r="Q29">
        <f>IF(C29=Metrics!$G$8,Metrics!$G$2,IF(C29&lt;Metrics!$H$8,Metrics!$H$2,IF(C29&lt;Metrics!$I$8,Metrics!$I$2,IF(C29&lt;Metrics!$J$8,Metrics!$J$2,IF(C29&lt;Metrics!$K$8,Metrics!$K$2,IF(C29&lt;Metrics!$L$8,Metrics!$L$2,IF(C29&lt;Metrics!$M$8,Metrics!$M$2,IF(C29&lt;Metrics!$N$8,Metrics!$N$2,IF(C29&lt;Metrics!$O$8,Metrics!$O$2,IF(C29&lt;Metrics!$P$8,Metrics!$P$2,Metrics!$Q$2))))))))))</f>
        <v>10</v>
      </c>
      <c r="S29">
        <f>IF(E29&lt;Metrics!$G$9,Metrics!$G$2,IF(E29&lt;Metrics!$H$9,Metrics!$H$2,IF(E29&lt;Metrics!$I$9,Metrics!$I$2,IF(E29&lt;Metrics!$J$9,Metrics!$J$2,IF(E29&lt;Metrics!$K$9,Metrics!$K$2,IF(E29&lt;Metrics!$L$9,Metrics!$L$2,IF(E29&lt;Metrics!$M$9,Metrics!$M$2,IF(E29&lt;Metrics!$N$9,Metrics!$N$2,IF(E29&lt;Metrics!$O$9,Metrics!$O$2,IF(E29&lt;Metrics!$P$9,Metrics!$P$2,Metrics!$Q$2))))))))))</f>
        <v>0</v>
      </c>
      <c r="U29">
        <f>IF(G29&lt;Metrics!$G$10,Metrics!$G$2,IF(G29&lt;Metrics!$H$10,Metrics!$H$2,IF(G29&lt;Metrics!$I$10,Metrics!$I$2,IF(G29&lt;Metrics!$J$10,Metrics!$J$2,IF(G29&lt;Metrics!$K$10,Metrics!$K$2,IF(G29&lt;Metrics!$L$10,Metrics!$L$2,IF(G29&lt;Metrics!$M$10,Metrics!$M$2,IF(G29&lt;Metrics!$N$10,Metrics!$N$2,IF(G29&lt;Metrics!$O$10,Metrics!$O$2,IF(G29&lt;Metrics!$P$10,Metrics!$P$2,Metrics!$Q$2))))))))))</f>
        <v>2</v>
      </c>
      <c r="V29">
        <f>IF(H29&lt;Metrics!$G$18,Metrics!$G$2,IF(H29&lt;Metrics!$H$18,Metrics!$H$2,IF(H29&lt;Metrics!$I$18,Metrics!$I$2,IF(H29&lt;Metrics!$J$18,Metrics!$J$2,IF(H29&lt;Metrics!$K$18,Metrics!$K$2,IF(H29&lt;Metrics!$L$18,Metrics!$L$2,IF(H29&lt;Metrics!$M$18,Metrics!$M$2,IF(H29&lt;Metrics!$N$18,Metrics!$N$2,IF(H29&lt;Metrics!$O$18,Metrics!$O$2,IF(H29&lt;Metrics!$P$18,Metrics!$P$2,Metrics!$Q$2))))))))))</f>
        <v>3</v>
      </c>
      <c r="W29">
        <f>IF(I29&lt;Metrics!$G$19,Metrics!$G$2,IF(I29&lt;Metrics!$H$19,Metrics!$H$2,IF(I29&lt;Metrics!$I$19,Metrics!$I$2,IF(I29&lt;Metrics!$J$19,Metrics!$J$2,IF(I29&lt;Metrics!$K$19,Metrics!$K$2,IF(I29&lt;Metrics!$L$19,Metrics!$L$2,IF(I29&lt;Metrics!$M$19,Metrics!$M$2,IF(I29&lt;Metrics!$N$19,Metrics!$N$2,IF(I29&lt;Metrics!$O$19,Metrics!$O$2,IF(I29&lt;Metrics!$P$19,Metrics!$P$2,Metrics!$Q$2))))))))))</f>
        <v>4</v>
      </c>
      <c r="X29">
        <f>IF(J29&lt;Metrics!$G$20,Metrics!$G$2,IF(J29&lt;Metrics!$H$20,Metrics!$H$2,IF(J29&lt;Metrics!$I$20,Metrics!$I$2,IF(J29&lt;Metrics!$J$20,Metrics!$J$2,IF(J29&lt;Metrics!$K$20,Metrics!$K$2,IF(J29&lt;Metrics!$L$20,Metrics!$L$2,IF(J29&lt;Metrics!$M$20,Metrics!$M$2,IF(J29&lt;Metrics!$N$20,Metrics!$N$2,IF(J29&lt;Metrics!$O$20,Metrics!$O$2,IF(J29&lt;Metrics!$P$20,Metrics!$P$2,Metrics!$Q$2))))))))))</f>
        <v>3</v>
      </c>
      <c r="Y29">
        <f>IF(K29&lt;Metrics!$G$12,Metrics!$G$2,IF(K29&lt;Metrics!$H$12,Metrics!$H$2,IF(K29&lt;Metrics!$I$12,Metrics!$I$2,IF(K29&lt;Metrics!$J$12,Metrics!$J$2,IF(K29&lt;Metrics!$K$12,Metrics!$K$2,IF(K29&lt;Metrics!$L$12,Metrics!$L$2,IF(K29&lt;Metrics!$M$12,Metrics!$M$2,IF(K29&lt;Metrics!$N$12,Metrics!$N$2,IF(K29&lt;Metrics!$O$12,Metrics!$O$2,IF(K29&lt;Metrics!$P$12,Metrics!$P$2,Metrics!$Q$2))))))))))</f>
        <v>0</v>
      </c>
      <c r="Z29">
        <f>IF(L29&lt;Metrics!$G$13,Metrics!$G$2,IF(L29&lt;Metrics!$H$13,Metrics!$H$2,IF(L29&lt;Metrics!$I$13,Metrics!$I$2,IF(L29&lt;Metrics!$J$13,Metrics!$J$2,IF(L29&lt;Metrics!$K$13,Metrics!$K$2,IF(L29&lt;Metrics!$L$13,Metrics!$L$2,IF(L29&lt;Metrics!$M$13,Metrics!$M$2,IF(L29&lt;Metrics!$N$13,Metrics!$N$2,IF(L29&lt;Metrics!$O$13,Metrics!$O$2,IF(L29&lt;Metrics!$P$13,Metrics!$P$2,Metrics!$Q$2))))))))))</f>
        <v>2</v>
      </c>
      <c r="AA29">
        <f>IF(M29&lt;Metrics!$G$14,Metrics!$G$2,IF(M29&lt;Metrics!$H$14,Metrics!$H$2,IF(M29&lt;Metrics!$I$14,Metrics!$I$2,IF(M29&lt;Metrics!$J$14,Metrics!$J$2,IF(M29&lt;Metrics!$K$14,Metrics!$K$2,IF(M29&lt;Metrics!$L$14,Metrics!$L$2,IF(M29&lt;Metrics!$M$14,Metrics!$M$2,IF(M29&lt;Metrics!$N$14,Metrics!$N$2,IF(M29&lt;Metrics!$O$14,Metrics!$O$2,IF(M29&lt;Metrics!$P$14,Metrics!$P$2,Metrics!$Q$2))))))))))</f>
        <v>3</v>
      </c>
      <c r="AB29">
        <f>IF(N29&lt;Metrics!$G$16,Metrics!$G$2,IF(N29&lt;Metrics!$H$16,Metrics!$H$2,IF(N29&lt;Metrics!$I$16,Metrics!$I$2,IF(N29&lt;Metrics!$J$16,Metrics!$J$2,IF(N29&lt;Metrics!$K$16,Metrics!$K$2,IF(N29&lt;Metrics!$L$16,Metrics!$L$2,IF(N29&lt;Metrics!$M$16,Metrics!$M$2,IF(N29&lt;Metrics!$N$16,Metrics!$N$2,IF(N29&lt;Metrics!$O$16,Metrics!$O$2,IF(N29&lt;Metrics!$P$16,Metrics!$P$2,Metrics!$Q$2))))))))))</f>
        <v>4</v>
      </c>
      <c r="AC29">
        <f>IF(O29&lt;Metrics!$G$22,Metrics!$G$2,IF(O29&lt;Metrics!$H$22,Metrics!$H$2,IF(O29&lt;Metrics!$I$22,Metrics!$I$2,IF(O29&lt;Metrics!$J$22,Metrics!$J$2,IF(O29&lt;Metrics!$K$22,Metrics!$K$2,IF(O29&lt;Metrics!$L$22,Metrics!$L$2,IF(O29&lt;Metrics!$M$22,Metrics!$M$2,IF(O29&lt;Metrics!$N$22,Metrics!$N$2,IF(O29&lt;Metrics!$O$22,Metrics!$O$2,IF(O29&lt;Metrics!$P$22,Metrics!$P$2,Metrics!$Q$2))))))))))</f>
        <v>1</v>
      </c>
      <c r="AD29" s="38">
        <f>(P29*Metrics!F$4)+(Q29*Metrics!F$8)+(S29*Metrics!F$9)+(U29*Metrics!F$10)+(V29*Metrics!F$18)+('Final Metrics'!W144*Metrics!F$19)+('Final Metrics'!X144*Metrics!F$20)+('Final Metrics'!Y144*Metrics!F$12)+('Final Metrics'!Z144*Metrics!F$13)+('Final Metrics'!AA144*Metrics!F$14)+('Final Metrics'!AB144*Metrics!F$16)</f>
        <v>229.25</v>
      </c>
      <c r="AE29" s="39">
        <f>AD29/AD$1</f>
        <v>0.22925000000000001</v>
      </c>
    </row>
    <row r="30" spans="1:31">
      <c r="A30" s="12" t="s">
        <v>70</v>
      </c>
      <c r="B30" s="14">
        <v>484</v>
      </c>
      <c r="C30" s="16">
        <v>4.666666666666667</v>
      </c>
      <c r="D30" s="14">
        <v>95</v>
      </c>
      <c r="E30" s="14">
        <v>95</v>
      </c>
      <c r="F30" s="14"/>
      <c r="G30" s="14">
        <v>445</v>
      </c>
      <c r="H30" s="98">
        <v>65</v>
      </c>
      <c r="I30" s="98">
        <v>937</v>
      </c>
      <c r="J30" s="98">
        <v>81</v>
      </c>
      <c r="K30" s="98">
        <v>42014</v>
      </c>
      <c r="L30" s="98">
        <v>15080</v>
      </c>
      <c r="M30" s="98">
        <v>90077</v>
      </c>
      <c r="N30" s="98">
        <v>76</v>
      </c>
      <c r="O30" s="56">
        <v>160</v>
      </c>
      <c r="P30">
        <f>IF(B30&lt;Metrics!$G$4,Metrics!$G$2,IF(B30&lt;Metrics!$H$4,Metrics!$H$2,IF(B30&lt;Metrics!$I$4,Metrics!$I$2,IF(B30&lt;Metrics!$J$4,Metrics!$J$2,IF(B30&lt;Metrics!$K$4,Metrics!$K$2,IF(B30&lt;Metrics!$L$4,Metrics!$L$2,IF(B30&lt;Metrics!$M$4,Metrics!$M$2,IF(B30&lt;Metrics!$N$4,Metrics!$N$2,IF(B30&lt;Metrics!$O$4,Metrics!$O$2,IF(B30&lt;Metrics!$P$4,Metrics!$P$2,Metrics!Q$2))))))))))</f>
        <v>5</v>
      </c>
      <c r="Q30">
        <f>IF(C30=Metrics!$G$8,Metrics!$G$2,IF(C30&lt;Metrics!$H$8,Metrics!$H$2,IF(C30&lt;Metrics!$I$8,Metrics!$I$2,IF(C30&lt;Metrics!$J$8,Metrics!$J$2,IF(C30&lt;Metrics!$K$8,Metrics!$K$2,IF(C30&lt;Metrics!$L$8,Metrics!$L$2,IF(C30&lt;Metrics!$M$8,Metrics!$M$2,IF(C30&lt;Metrics!$N$8,Metrics!$N$2,IF(C30&lt;Metrics!$O$8,Metrics!$O$2,IF(C30&lt;Metrics!$P$8,Metrics!$P$2,Metrics!$Q$2))))))))))</f>
        <v>9</v>
      </c>
      <c r="S30">
        <f>IF(E30&lt;Metrics!$G$9,Metrics!$G$2,IF(E30&lt;Metrics!$H$9,Metrics!$H$2,IF(E30&lt;Metrics!$I$9,Metrics!$I$2,IF(E30&lt;Metrics!$J$9,Metrics!$J$2,IF(E30&lt;Metrics!$K$9,Metrics!$K$2,IF(E30&lt;Metrics!$L$9,Metrics!$L$2,IF(E30&lt;Metrics!$M$9,Metrics!$M$2,IF(E30&lt;Metrics!$N$9,Metrics!$N$2,IF(E30&lt;Metrics!$O$9,Metrics!$O$2,IF(E30&lt;Metrics!$P$9,Metrics!$P$2,Metrics!$Q$2))))))))))</f>
        <v>4</v>
      </c>
      <c r="U30">
        <f>IF(G30&lt;Metrics!$G$10,Metrics!$G$2,IF(G30&lt;Metrics!$H$10,Metrics!$H$2,IF(G30&lt;Metrics!$I$10,Metrics!$I$2,IF(G30&lt;Metrics!$J$10,Metrics!$J$2,IF(G30&lt;Metrics!$K$10,Metrics!$K$2,IF(G30&lt;Metrics!$L$10,Metrics!$L$2,IF(G30&lt;Metrics!$M$10,Metrics!$M$2,IF(G30&lt;Metrics!$N$10,Metrics!$N$2,IF(G30&lt;Metrics!$O$10,Metrics!$O$2,IF(G30&lt;Metrics!$P$10,Metrics!$P$2,Metrics!$Q$2))))))))))</f>
        <v>6</v>
      </c>
      <c r="V30">
        <f>IF(H30&lt;Metrics!$G$18,Metrics!$G$2,IF(H30&lt;Metrics!$H$18,Metrics!$H$2,IF(H30&lt;Metrics!$I$18,Metrics!$I$2,IF(H30&lt;Metrics!$J$18,Metrics!$J$2,IF(H30&lt;Metrics!$K$18,Metrics!$K$2,IF(H30&lt;Metrics!$L$18,Metrics!$L$2,IF(H30&lt;Metrics!$M$18,Metrics!$M$2,IF(H30&lt;Metrics!$N$18,Metrics!$N$2,IF(H30&lt;Metrics!$O$18,Metrics!$O$2,IF(H30&lt;Metrics!$P$18,Metrics!$P$2,Metrics!$Q$2))))))))))</f>
        <v>9</v>
      </c>
      <c r="W30">
        <f>IF(I30&lt;Metrics!$G$19,Metrics!$G$2,IF(I30&lt;Metrics!$H$19,Metrics!$H$2,IF(I30&lt;Metrics!$I$19,Metrics!$I$2,IF(I30&lt;Metrics!$J$19,Metrics!$J$2,IF(I30&lt;Metrics!$K$19,Metrics!$K$2,IF(I30&lt;Metrics!$L$19,Metrics!$L$2,IF(I30&lt;Metrics!$M$19,Metrics!$M$2,IF(I30&lt;Metrics!$N$19,Metrics!$N$2,IF(I30&lt;Metrics!$O$19,Metrics!$O$2,IF(I30&lt;Metrics!$P$19,Metrics!$P$2,Metrics!$Q$2))))))))))</f>
        <v>9</v>
      </c>
      <c r="X30">
        <f>IF(J30&lt;Metrics!$G$20,Metrics!$G$2,IF(J30&lt;Metrics!$H$20,Metrics!$H$2,IF(J30&lt;Metrics!$I$20,Metrics!$I$2,IF(J30&lt;Metrics!$J$20,Metrics!$J$2,IF(J30&lt;Metrics!$K$20,Metrics!$K$2,IF(J30&lt;Metrics!$L$20,Metrics!$L$2,IF(J30&lt;Metrics!$M$20,Metrics!$M$2,IF(J30&lt;Metrics!$N$20,Metrics!$N$2,IF(J30&lt;Metrics!$O$20,Metrics!$O$2,IF(J30&lt;Metrics!$P$20,Metrics!$P$2,Metrics!$Q$2))))))))))</f>
        <v>9</v>
      </c>
      <c r="Y30">
        <f>IF(K30&lt;Metrics!$G$12,Metrics!$G$2,IF(K30&lt;Metrics!$H$12,Metrics!$H$2,IF(K30&lt;Metrics!$I$12,Metrics!$I$2,IF(K30&lt;Metrics!$J$12,Metrics!$J$2,IF(K30&lt;Metrics!$K$12,Metrics!$K$2,IF(K30&lt;Metrics!$L$12,Metrics!$L$2,IF(K30&lt;Metrics!$M$12,Metrics!$M$2,IF(K30&lt;Metrics!$N$12,Metrics!$N$2,IF(K30&lt;Metrics!$O$12,Metrics!$O$2,IF(K30&lt;Metrics!$P$12,Metrics!$P$2,Metrics!$Q$2))))))))))</f>
        <v>5</v>
      </c>
      <c r="Z30">
        <f>IF(L30&lt;Metrics!$G$13,Metrics!$G$2,IF(L30&lt;Metrics!$H$13,Metrics!$H$2,IF(L30&lt;Metrics!$I$13,Metrics!$I$2,IF(L30&lt;Metrics!$J$13,Metrics!$J$2,IF(L30&lt;Metrics!$K$13,Metrics!$K$2,IF(L30&lt;Metrics!$L$13,Metrics!$L$2,IF(L30&lt;Metrics!$M$13,Metrics!$M$2,IF(L30&lt;Metrics!$N$13,Metrics!$N$2,IF(L30&lt;Metrics!$O$13,Metrics!$O$2,IF(L30&lt;Metrics!$P$13,Metrics!$P$2,Metrics!$Q$2))))))))))</f>
        <v>8</v>
      </c>
      <c r="AA30">
        <f>IF(M30&lt;Metrics!$G$14,Metrics!$G$2,IF(M30&lt;Metrics!$H$14,Metrics!$H$2,IF(M30&lt;Metrics!$I$14,Metrics!$I$2,IF(M30&lt;Metrics!$J$14,Metrics!$J$2,IF(M30&lt;Metrics!$K$14,Metrics!$K$2,IF(M30&lt;Metrics!$L$14,Metrics!$L$2,IF(M30&lt;Metrics!$M$14,Metrics!$M$2,IF(M30&lt;Metrics!$N$14,Metrics!$N$2,IF(M30&lt;Metrics!$O$14,Metrics!$O$2,IF(M30&lt;Metrics!$P$14,Metrics!$P$2,Metrics!$Q$2))))))))))</f>
        <v>9</v>
      </c>
      <c r="AB30">
        <f>IF(N30&lt;Metrics!$G$16,Metrics!$G$2,IF(N30&lt;Metrics!$H$16,Metrics!$H$2,IF(N30&lt;Metrics!$I$16,Metrics!$I$2,IF(N30&lt;Metrics!$J$16,Metrics!$J$2,IF(N30&lt;Metrics!$K$16,Metrics!$K$2,IF(N30&lt;Metrics!$L$16,Metrics!$L$2,IF(N30&lt;Metrics!$M$16,Metrics!$M$2,IF(N30&lt;Metrics!$N$16,Metrics!$N$2,IF(N30&lt;Metrics!$O$16,Metrics!$O$2,IF(N30&lt;Metrics!$P$16,Metrics!$P$2,Metrics!$Q$2))))))))))</f>
        <v>9</v>
      </c>
      <c r="AC30">
        <f>IF(O30&lt;Metrics!$G$22,Metrics!$G$2,IF(O30&lt;Metrics!$H$22,Metrics!$H$2,IF(O30&lt;Metrics!$I$22,Metrics!$I$2,IF(O30&lt;Metrics!$J$22,Metrics!$J$2,IF(O30&lt;Metrics!$K$22,Metrics!$K$2,IF(O30&lt;Metrics!$L$22,Metrics!$L$2,IF(O30&lt;Metrics!$M$22,Metrics!$M$2,IF(O30&lt;Metrics!$N$22,Metrics!$N$2,IF(O30&lt;Metrics!$O$22,Metrics!$O$2,IF(O30&lt;Metrics!$P$22,Metrics!$P$2,Metrics!$Q$2))))))))))</f>
        <v>1</v>
      </c>
      <c r="AD30" s="38">
        <f>(P30*Metrics!F$4)+(Q30*Metrics!F$8)+(S30*Metrics!F$9)+(U30*Metrics!F$10)+(V30*Metrics!F$18)+('Final Metrics'!W38*Metrics!F$19)+('Final Metrics'!X38*Metrics!F$20)+('Final Metrics'!Y38*Metrics!F$12)+('Final Metrics'!Z38*Metrics!F$13)+('Final Metrics'!AA38*Metrics!F$14)+('Final Metrics'!AB38*Metrics!F$16)</f>
        <v>476.75</v>
      </c>
      <c r="AE30" s="39">
        <f>AD30/AD$1</f>
        <v>0.47675000000000001</v>
      </c>
    </row>
    <row r="31" spans="1:31">
      <c r="A31" s="12" t="s">
        <v>72</v>
      </c>
      <c r="B31" s="14">
        <v>246</v>
      </c>
      <c r="C31" s="16">
        <v>4.666666666666667</v>
      </c>
      <c r="D31" s="14">
        <v>215</v>
      </c>
      <c r="E31" s="14">
        <v>215</v>
      </c>
      <c r="F31" s="14"/>
      <c r="G31" s="14">
        <v>1074</v>
      </c>
      <c r="H31" s="98">
        <v>52</v>
      </c>
      <c r="I31" s="98">
        <v>764</v>
      </c>
      <c r="J31" s="98">
        <v>55</v>
      </c>
      <c r="K31" s="98">
        <v>3380</v>
      </c>
      <c r="L31" s="98">
        <v>15</v>
      </c>
      <c r="M31" s="98">
        <v>7996</v>
      </c>
      <c r="N31" s="98">
        <v>62</v>
      </c>
      <c r="O31" s="56">
        <v>111</v>
      </c>
      <c r="P31">
        <f>IF(B31&lt;Metrics!$G$4,Metrics!$G$2,IF(B31&lt;Metrics!$H$4,Metrics!$H$2,IF(B31&lt;Metrics!$I$4,Metrics!$I$2,IF(B31&lt;Metrics!$J$4,Metrics!$J$2,IF(B31&lt;Metrics!$K$4,Metrics!$K$2,IF(B31&lt;Metrics!$L$4,Metrics!$L$2,IF(B31&lt;Metrics!$M$4,Metrics!$M$2,IF(B31&lt;Metrics!$N$4,Metrics!$N$2,IF(B31&lt;Metrics!$O$4,Metrics!$O$2,IF(B31&lt;Metrics!$P$4,Metrics!$P$2,Metrics!Q$2))))))))))</f>
        <v>4</v>
      </c>
      <c r="Q31">
        <f>IF(C31=Metrics!$G$8,Metrics!$G$2,IF(C31&lt;Metrics!$H$8,Metrics!$H$2,IF(C31&lt;Metrics!$I$8,Metrics!$I$2,IF(C31&lt;Metrics!$J$8,Metrics!$J$2,IF(C31&lt;Metrics!$K$8,Metrics!$K$2,IF(C31&lt;Metrics!$L$8,Metrics!$L$2,IF(C31&lt;Metrics!$M$8,Metrics!$M$2,IF(C31&lt;Metrics!$N$8,Metrics!$N$2,IF(C31&lt;Metrics!$O$8,Metrics!$O$2,IF(C31&lt;Metrics!$P$8,Metrics!$P$2,Metrics!$Q$2))))))))))</f>
        <v>9</v>
      </c>
      <c r="S31">
        <f>IF(E31&lt;Metrics!$G$9,Metrics!$G$2,IF(E31&lt;Metrics!$H$9,Metrics!$H$2,IF(E31&lt;Metrics!$I$9,Metrics!$I$2,IF(E31&lt;Metrics!$J$9,Metrics!$J$2,IF(E31&lt;Metrics!$K$9,Metrics!$K$2,IF(E31&lt;Metrics!$L$9,Metrics!$L$2,IF(E31&lt;Metrics!$M$9,Metrics!$M$2,IF(E31&lt;Metrics!$N$9,Metrics!$N$2,IF(E31&lt;Metrics!$O$9,Metrics!$O$2,IF(E31&lt;Metrics!$P$9,Metrics!$P$2,Metrics!$Q$2))))))))))</f>
        <v>6</v>
      </c>
      <c r="U31">
        <f>IF(G31&lt;Metrics!$G$10,Metrics!$G$2,IF(G31&lt;Metrics!$H$10,Metrics!$H$2,IF(G31&lt;Metrics!$I$10,Metrics!$I$2,IF(G31&lt;Metrics!$J$10,Metrics!$J$2,IF(G31&lt;Metrics!$K$10,Metrics!$K$2,IF(G31&lt;Metrics!$L$10,Metrics!$L$2,IF(G31&lt;Metrics!$M$10,Metrics!$M$2,IF(G31&lt;Metrics!$N$10,Metrics!$N$2,IF(G31&lt;Metrics!$O$10,Metrics!$O$2,IF(G31&lt;Metrics!$P$10,Metrics!$P$2,Metrics!$Q$2))))))))))</f>
        <v>7</v>
      </c>
      <c r="V31">
        <f>IF(H31&lt;Metrics!$G$18,Metrics!$G$2,IF(H31&lt;Metrics!$H$18,Metrics!$H$2,IF(H31&lt;Metrics!$I$18,Metrics!$I$2,IF(H31&lt;Metrics!$J$18,Metrics!$J$2,IF(H31&lt;Metrics!$K$18,Metrics!$K$2,IF(H31&lt;Metrics!$L$18,Metrics!$L$2,IF(H31&lt;Metrics!$M$18,Metrics!$M$2,IF(H31&lt;Metrics!$N$18,Metrics!$N$2,IF(H31&lt;Metrics!$O$18,Metrics!$O$2,IF(H31&lt;Metrics!$P$18,Metrics!$P$2,Metrics!$Q$2))))))))))</f>
        <v>7</v>
      </c>
      <c r="W31">
        <f>IF(I31&lt;Metrics!$G$19,Metrics!$G$2,IF(I31&lt;Metrics!$H$19,Metrics!$H$2,IF(I31&lt;Metrics!$I$19,Metrics!$I$2,IF(I31&lt;Metrics!$J$19,Metrics!$J$2,IF(I31&lt;Metrics!$K$19,Metrics!$K$2,IF(I31&lt;Metrics!$L$19,Metrics!$L$2,IF(I31&lt;Metrics!$M$19,Metrics!$M$2,IF(I31&lt;Metrics!$N$19,Metrics!$N$2,IF(I31&lt;Metrics!$O$19,Metrics!$O$2,IF(I31&lt;Metrics!$P$19,Metrics!$P$2,Metrics!$Q$2))))))))))</f>
        <v>6</v>
      </c>
      <c r="X31">
        <f>IF(J31&lt;Metrics!$G$20,Metrics!$G$2,IF(J31&lt;Metrics!$H$20,Metrics!$H$2,IF(J31&lt;Metrics!$I$20,Metrics!$I$2,IF(J31&lt;Metrics!$J$20,Metrics!$J$2,IF(J31&lt;Metrics!$K$20,Metrics!$K$2,IF(J31&lt;Metrics!$L$20,Metrics!$L$2,IF(J31&lt;Metrics!$M$20,Metrics!$M$2,IF(J31&lt;Metrics!$N$20,Metrics!$N$2,IF(J31&lt;Metrics!$O$20,Metrics!$O$2,IF(J31&lt;Metrics!$P$20,Metrics!$P$2,Metrics!$Q$2))))))))))</f>
        <v>6</v>
      </c>
      <c r="Y31">
        <f>IF(K31&lt;Metrics!$G$12,Metrics!$G$2,IF(K31&lt;Metrics!$H$12,Metrics!$H$2,IF(K31&lt;Metrics!$I$12,Metrics!$I$2,IF(K31&lt;Metrics!$J$12,Metrics!$J$2,IF(K31&lt;Metrics!$K$12,Metrics!$K$2,IF(K31&lt;Metrics!$L$12,Metrics!$L$2,IF(K31&lt;Metrics!$M$12,Metrics!$M$2,IF(K31&lt;Metrics!$N$12,Metrics!$N$2,IF(K31&lt;Metrics!$O$12,Metrics!$O$2,IF(K31&lt;Metrics!$P$12,Metrics!$P$2,Metrics!$Q$2))))))))))</f>
        <v>2</v>
      </c>
      <c r="Z31">
        <f>IF(L31&lt;Metrics!$G$13,Metrics!$G$2,IF(L31&lt;Metrics!$H$13,Metrics!$H$2,IF(L31&lt;Metrics!$I$13,Metrics!$I$2,IF(L31&lt;Metrics!$J$13,Metrics!$J$2,IF(L31&lt;Metrics!$K$13,Metrics!$K$2,IF(L31&lt;Metrics!$L$13,Metrics!$L$2,IF(L31&lt;Metrics!$M$13,Metrics!$M$2,IF(L31&lt;Metrics!$N$13,Metrics!$N$2,IF(L31&lt;Metrics!$O$13,Metrics!$O$2,IF(L31&lt;Metrics!$P$13,Metrics!$P$2,Metrics!$Q$2))))))))))</f>
        <v>0</v>
      </c>
      <c r="AA31">
        <f>IF(M31&lt;Metrics!$G$14,Metrics!$G$2,IF(M31&lt;Metrics!$H$14,Metrics!$H$2,IF(M31&lt;Metrics!$I$14,Metrics!$I$2,IF(M31&lt;Metrics!$J$14,Metrics!$J$2,IF(M31&lt;Metrics!$K$14,Metrics!$K$2,IF(M31&lt;Metrics!$L$14,Metrics!$L$2,IF(M31&lt;Metrics!$M$14,Metrics!$M$2,IF(M31&lt;Metrics!$N$14,Metrics!$N$2,IF(M31&lt;Metrics!$O$14,Metrics!$O$2,IF(M31&lt;Metrics!$P$14,Metrics!$P$2,Metrics!$Q$2))))))))))</f>
        <v>4</v>
      </c>
      <c r="AB31">
        <f>IF(N31&lt;Metrics!$G$16,Metrics!$G$2,IF(N31&lt;Metrics!$H$16,Metrics!$H$2,IF(N31&lt;Metrics!$I$16,Metrics!$I$2,IF(N31&lt;Metrics!$J$16,Metrics!$J$2,IF(N31&lt;Metrics!$K$16,Metrics!$K$2,IF(N31&lt;Metrics!$L$16,Metrics!$L$2,IF(N31&lt;Metrics!$M$16,Metrics!$M$2,IF(N31&lt;Metrics!$N$16,Metrics!$N$2,IF(N31&lt;Metrics!$O$16,Metrics!$O$2,IF(N31&lt;Metrics!$P$16,Metrics!$P$2,Metrics!$Q$2))))))))))</f>
        <v>7</v>
      </c>
      <c r="AC31">
        <f>IF(O31&lt;Metrics!$G$22,Metrics!$G$2,IF(O31&lt;Metrics!$H$22,Metrics!$H$2,IF(O31&lt;Metrics!$I$22,Metrics!$I$2,IF(O31&lt;Metrics!$J$22,Metrics!$J$2,IF(O31&lt;Metrics!$K$22,Metrics!$K$2,IF(O31&lt;Metrics!$L$22,Metrics!$L$2,IF(O31&lt;Metrics!$M$22,Metrics!$M$2,IF(O31&lt;Metrics!$N$22,Metrics!$N$2,IF(O31&lt;Metrics!$O$22,Metrics!$O$2,IF(O31&lt;Metrics!$P$22,Metrics!$P$2,Metrics!$Q$2))))))))))</f>
        <v>1</v>
      </c>
      <c r="AD31" s="38">
        <f>(P31*Metrics!F$4)+(Q31*Metrics!F$8)+(S31*Metrics!F$9)+(U31*Metrics!F$10)+(V31*Metrics!F$18)+('Final Metrics'!W52*Metrics!F$19)+('Final Metrics'!X52*Metrics!F$20)+('Final Metrics'!Y52*Metrics!F$12)+('Final Metrics'!Z52*Metrics!F$13)+('Final Metrics'!AA52*Metrics!F$14)+('Final Metrics'!AB52*Metrics!F$16)</f>
        <v>395.5</v>
      </c>
      <c r="AE31" s="39">
        <f>AD31/AD$1</f>
        <v>0.39550000000000002</v>
      </c>
    </row>
    <row r="32" spans="1:31">
      <c r="A32" s="12" t="s">
        <v>74</v>
      </c>
      <c r="B32" s="14">
        <v>38</v>
      </c>
      <c r="C32" s="16"/>
      <c r="D32" s="14"/>
      <c r="E32" s="14"/>
      <c r="F32" s="14"/>
      <c r="G32" s="14">
        <v>0</v>
      </c>
      <c r="H32" s="98">
        <v>56</v>
      </c>
      <c r="I32" s="98">
        <v>891</v>
      </c>
      <c r="J32" s="98">
        <v>73</v>
      </c>
      <c r="K32" s="98">
        <v>18657</v>
      </c>
      <c r="L32" s="98">
        <v>8304</v>
      </c>
      <c r="M32" s="98">
        <v>104613</v>
      </c>
      <c r="N32" s="98">
        <v>71</v>
      </c>
      <c r="O32" s="56">
        <v>59</v>
      </c>
      <c r="P32">
        <f>IF(B32&lt;Metrics!$G$4,Metrics!$G$2,IF(B32&lt;Metrics!$H$4,Metrics!$H$2,IF(B32&lt;Metrics!$I$4,Metrics!$I$2,IF(B32&lt;Metrics!$J$4,Metrics!$J$2,IF(B32&lt;Metrics!$K$4,Metrics!$K$2,IF(B32&lt;Metrics!$L$4,Metrics!$L$2,IF(B32&lt;Metrics!$M$4,Metrics!$M$2,IF(B32&lt;Metrics!$N$4,Metrics!$N$2,IF(B32&lt;Metrics!$O$4,Metrics!$O$2,IF(B32&lt;Metrics!$P$4,Metrics!$P$2,Metrics!Q$2))))))))))</f>
        <v>1</v>
      </c>
      <c r="Q32">
        <f>IF(C32=Metrics!$G$8,Metrics!$G$2,IF(C32&lt;Metrics!$H$8,Metrics!$H$2,IF(C32&lt;Metrics!$I$8,Metrics!$I$2,IF(C32&lt;Metrics!$J$8,Metrics!$J$2,IF(C32&lt;Metrics!$K$8,Metrics!$K$2,IF(C32&lt;Metrics!$L$8,Metrics!$L$2,IF(C32&lt;Metrics!$M$8,Metrics!$M$2,IF(C32&lt;Metrics!$N$8,Metrics!$N$2,IF(C32&lt;Metrics!$O$8,Metrics!$O$2,IF(C32&lt;Metrics!$P$8,Metrics!$P$2,Metrics!$Q$2))))))))))</f>
        <v>0</v>
      </c>
      <c r="S32">
        <f>IF(E32&lt;Metrics!$G$9,Metrics!$G$2,IF(E32&lt;Metrics!$H$9,Metrics!$H$2,IF(E32&lt;Metrics!$I$9,Metrics!$I$2,IF(E32&lt;Metrics!$J$9,Metrics!$J$2,IF(E32&lt;Metrics!$K$9,Metrics!$K$2,IF(E32&lt;Metrics!$L$9,Metrics!$L$2,IF(E32&lt;Metrics!$M$9,Metrics!$M$2,IF(E32&lt;Metrics!$N$9,Metrics!$N$2,IF(E32&lt;Metrics!$O$9,Metrics!$O$2,IF(E32&lt;Metrics!$P$9,Metrics!$P$2,Metrics!$Q$2))))))))))</f>
        <v>0</v>
      </c>
      <c r="U32">
        <f>IF(G32&lt;Metrics!$G$10,Metrics!$G$2,IF(G32&lt;Metrics!$H$10,Metrics!$H$2,IF(G32&lt;Metrics!$I$10,Metrics!$I$2,IF(G32&lt;Metrics!$J$10,Metrics!$J$2,IF(G32&lt;Metrics!$K$10,Metrics!$K$2,IF(G32&lt;Metrics!$L$10,Metrics!$L$2,IF(G32&lt;Metrics!$M$10,Metrics!$M$2,IF(G32&lt;Metrics!$N$10,Metrics!$N$2,IF(G32&lt;Metrics!$O$10,Metrics!$O$2,IF(G32&lt;Metrics!$P$10,Metrics!$P$2,Metrics!$Q$2))))))))))</f>
        <v>0</v>
      </c>
      <c r="V32">
        <f>IF(H32&lt;Metrics!$G$18,Metrics!$G$2,IF(H32&lt;Metrics!$H$18,Metrics!$H$2,IF(H32&lt;Metrics!$I$18,Metrics!$I$2,IF(H32&lt;Metrics!$J$18,Metrics!$J$2,IF(H32&lt;Metrics!$K$18,Metrics!$K$2,IF(H32&lt;Metrics!$L$18,Metrics!$L$2,IF(H32&lt;Metrics!$M$18,Metrics!$M$2,IF(H32&lt;Metrics!$N$18,Metrics!$N$2,IF(H32&lt;Metrics!$O$18,Metrics!$O$2,IF(H32&lt;Metrics!$P$18,Metrics!$P$2,Metrics!$Q$2))))))))))</f>
        <v>8</v>
      </c>
      <c r="W32">
        <f>IF(I32&lt;Metrics!$G$19,Metrics!$G$2,IF(I32&lt;Metrics!$H$19,Metrics!$H$2,IF(I32&lt;Metrics!$I$19,Metrics!$I$2,IF(I32&lt;Metrics!$J$19,Metrics!$J$2,IF(I32&lt;Metrics!$K$19,Metrics!$K$2,IF(I32&lt;Metrics!$L$19,Metrics!$L$2,IF(I32&lt;Metrics!$M$19,Metrics!$M$2,IF(I32&lt;Metrics!$N$19,Metrics!$N$2,IF(I32&lt;Metrics!$O$19,Metrics!$O$2,IF(I32&lt;Metrics!$P$19,Metrics!$P$2,Metrics!$Q$2))))))))))</f>
        <v>9</v>
      </c>
      <c r="X32">
        <f>IF(J32&lt;Metrics!$G$20,Metrics!$G$2,IF(J32&lt;Metrics!$H$20,Metrics!$H$2,IF(J32&lt;Metrics!$I$20,Metrics!$I$2,IF(J32&lt;Metrics!$J$20,Metrics!$J$2,IF(J32&lt;Metrics!$K$20,Metrics!$K$2,IF(J32&lt;Metrics!$L$20,Metrics!$L$2,IF(J32&lt;Metrics!$M$20,Metrics!$M$2,IF(J32&lt;Metrics!$N$20,Metrics!$N$2,IF(J32&lt;Metrics!$O$20,Metrics!$O$2,IF(J32&lt;Metrics!$P$20,Metrics!$P$2,Metrics!$Q$2))))))))))</f>
        <v>9</v>
      </c>
      <c r="Y32">
        <f>IF(K32&lt;Metrics!$G$12,Metrics!$G$2,IF(K32&lt;Metrics!$H$12,Metrics!$H$2,IF(K32&lt;Metrics!$I$12,Metrics!$I$2,IF(K32&lt;Metrics!$J$12,Metrics!$J$2,IF(K32&lt;Metrics!$K$12,Metrics!$K$2,IF(K32&lt;Metrics!$L$12,Metrics!$L$2,IF(K32&lt;Metrics!$M$12,Metrics!$M$2,IF(K32&lt;Metrics!$N$12,Metrics!$N$2,IF(K32&lt;Metrics!$O$12,Metrics!$O$2,IF(K32&lt;Metrics!$P$12,Metrics!$P$2,Metrics!$Q$2))))))))))</f>
        <v>4</v>
      </c>
      <c r="Z32">
        <f>IF(L32&lt;Metrics!$G$13,Metrics!$G$2,IF(L32&lt;Metrics!$H$13,Metrics!$H$2,IF(L32&lt;Metrics!$I$13,Metrics!$I$2,IF(L32&lt;Metrics!$J$13,Metrics!$J$2,IF(L32&lt;Metrics!$K$13,Metrics!$K$2,IF(L32&lt;Metrics!$L$13,Metrics!$L$2,IF(L32&lt;Metrics!$M$13,Metrics!$M$2,IF(L32&lt;Metrics!$N$13,Metrics!$N$2,IF(L32&lt;Metrics!$O$13,Metrics!$O$2,IF(L32&lt;Metrics!$P$13,Metrics!$P$2,Metrics!$Q$2))))))))))</f>
        <v>7</v>
      </c>
      <c r="AA32">
        <f>IF(M32&lt;Metrics!$G$14,Metrics!$G$2,IF(M32&lt;Metrics!$H$14,Metrics!$H$2,IF(M32&lt;Metrics!$I$14,Metrics!$I$2,IF(M32&lt;Metrics!$J$14,Metrics!$J$2,IF(M32&lt;Metrics!$K$14,Metrics!$K$2,IF(M32&lt;Metrics!$L$14,Metrics!$L$2,IF(M32&lt;Metrics!$M$14,Metrics!$M$2,IF(M32&lt;Metrics!$N$14,Metrics!$N$2,IF(M32&lt;Metrics!$O$14,Metrics!$O$2,IF(M32&lt;Metrics!$P$14,Metrics!$P$2,Metrics!$Q$2))))))))))</f>
        <v>10</v>
      </c>
      <c r="AB32">
        <f>IF(N32&lt;Metrics!$G$16,Metrics!$G$2,IF(N32&lt;Metrics!$H$16,Metrics!$H$2,IF(N32&lt;Metrics!$I$16,Metrics!$I$2,IF(N32&lt;Metrics!$J$16,Metrics!$J$2,IF(N32&lt;Metrics!$K$16,Metrics!$K$2,IF(N32&lt;Metrics!$L$16,Metrics!$L$2,IF(N32&lt;Metrics!$M$16,Metrics!$M$2,IF(N32&lt;Metrics!$N$16,Metrics!$N$2,IF(N32&lt;Metrics!$O$16,Metrics!$O$2,IF(N32&lt;Metrics!$P$16,Metrics!$P$2,Metrics!$Q$2))))))))))</f>
        <v>9</v>
      </c>
      <c r="AC32">
        <f>IF(O32&lt;Metrics!$G$22,Metrics!$G$2,IF(O32&lt;Metrics!$H$22,Metrics!$H$2,IF(O32&lt;Metrics!$I$22,Metrics!$I$2,IF(O32&lt;Metrics!$J$22,Metrics!$J$2,IF(O32&lt;Metrics!$K$22,Metrics!$K$2,IF(O32&lt;Metrics!$L$22,Metrics!$L$2,IF(O32&lt;Metrics!$M$22,Metrics!$M$2,IF(O32&lt;Metrics!$N$22,Metrics!$N$2,IF(O32&lt;Metrics!$O$22,Metrics!$O$2,IF(O32&lt;Metrics!$P$22,Metrics!$P$2,Metrics!$Q$2))))))))))</f>
        <v>1</v>
      </c>
      <c r="AD32" s="38">
        <f>(P32*Metrics!F$4)+(Q32*Metrics!F$8)+(S32*Metrics!F$9)+(U32*Metrics!F$10)+(V32*Metrics!F$18)+('Final Metrics'!W92*Metrics!F$19)+('Final Metrics'!X92*Metrics!F$20)+('Final Metrics'!Y92*Metrics!F$12)+('Final Metrics'!Z92*Metrics!F$13)+('Final Metrics'!AA92*Metrics!F$14)+('Final Metrics'!AB92*Metrics!F$16)</f>
        <v>62.5</v>
      </c>
      <c r="AE32" s="39">
        <f>AD32/AD$1</f>
        <v>6.25E-2</v>
      </c>
    </row>
    <row r="33" spans="1:31">
      <c r="A33" s="12" t="s">
        <v>76</v>
      </c>
      <c r="B33" s="14">
        <v>9</v>
      </c>
      <c r="C33" s="16"/>
      <c r="D33" s="14"/>
      <c r="E33" s="14"/>
      <c r="F33" s="14"/>
      <c r="G33" s="14">
        <v>0</v>
      </c>
      <c r="H33" s="98">
        <v>44</v>
      </c>
      <c r="I33" s="98">
        <v>774</v>
      </c>
      <c r="J33" s="98">
        <v>49</v>
      </c>
      <c r="K33" s="98">
        <v>2050</v>
      </c>
      <c r="L33" s="98">
        <v>1219</v>
      </c>
      <c r="M33" s="98">
        <v>30815</v>
      </c>
      <c r="N33" s="98">
        <v>53</v>
      </c>
      <c r="O33" s="47">
        <v>67</v>
      </c>
      <c r="P33">
        <f>IF(B33&lt;Metrics!$G$4,Metrics!$G$2,IF(B33&lt;Metrics!$H$4,Metrics!$H$2,IF(B33&lt;Metrics!$I$4,Metrics!$I$2,IF(B33&lt;Metrics!$J$4,Metrics!$J$2,IF(B33&lt;Metrics!$K$4,Metrics!$K$2,IF(B33&lt;Metrics!$L$4,Metrics!$L$2,IF(B33&lt;Metrics!$M$4,Metrics!$M$2,IF(B33&lt;Metrics!$N$4,Metrics!$N$2,IF(B33&lt;Metrics!$O$4,Metrics!$O$2,IF(B33&lt;Metrics!$P$4,Metrics!$P$2,Metrics!Q$2))))))))))</f>
        <v>0</v>
      </c>
      <c r="Q33">
        <f>IF(C33=Metrics!$G$8,Metrics!$G$2,IF(C33&lt;Metrics!$H$8,Metrics!$H$2,IF(C33&lt;Metrics!$I$8,Metrics!$I$2,IF(C33&lt;Metrics!$J$8,Metrics!$J$2,IF(C33&lt;Metrics!$K$8,Metrics!$K$2,IF(C33&lt;Metrics!$L$8,Metrics!$L$2,IF(C33&lt;Metrics!$M$8,Metrics!$M$2,IF(C33&lt;Metrics!$N$8,Metrics!$N$2,IF(C33&lt;Metrics!$O$8,Metrics!$O$2,IF(C33&lt;Metrics!$P$8,Metrics!$P$2,Metrics!$Q$2))))))))))</f>
        <v>0</v>
      </c>
      <c r="S33">
        <f>IF(E33&lt;Metrics!$G$9,Metrics!$G$2,IF(E33&lt;Metrics!$H$9,Metrics!$H$2,IF(E33&lt;Metrics!$I$9,Metrics!$I$2,IF(E33&lt;Metrics!$J$9,Metrics!$J$2,IF(E33&lt;Metrics!$K$9,Metrics!$K$2,IF(E33&lt;Metrics!$L$9,Metrics!$L$2,IF(E33&lt;Metrics!$M$9,Metrics!$M$2,IF(E33&lt;Metrics!$N$9,Metrics!$N$2,IF(E33&lt;Metrics!$O$9,Metrics!$O$2,IF(E33&lt;Metrics!$P$9,Metrics!$P$2,Metrics!$Q$2))))))))))</f>
        <v>0</v>
      </c>
      <c r="U33">
        <f>IF(G33&lt;Metrics!$G$10,Metrics!$G$2,IF(G33&lt;Metrics!$H$10,Metrics!$H$2,IF(G33&lt;Metrics!$I$10,Metrics!$I$2,IF(G33&lt;Metrics!$J$10,Metrics!$J$2,IF(G33&lt;Metrics!$K$10,Metrics!$K$2,IF(G33&lt;Metrics!$L$10,Metrics!$L$2,IF(G33&lt;Metrics!$M$10,Metrics!$M$2,IF(G33&lt;Metrics!$N$10,Metrics!$N$2,IF(G33&lt;Metrics!$O$10,Metrics!$O$2,IF(G33&lt;Metrics!$P$10,Metrics!$P$2,Metrics!$Q$2))))))))))</f>
        <v>0</v>
      </c>
      <c r="V33">
        <f>IF(H33&lt;Metrics!$G$18,Metrics!$G$2,IF(H33&lt;Metrics!$H$18,Metrics!$H$2,IF(H33&lt;Metrics!$I$18,Metrics!$I$2,IF(H33&lt;Metrics!$J$18,Metrics!$J$2,IF(H33&lt;Metrics!$K$18,Metrics!$K$2,IF(H33&lt;Metrics!$L$18,Metrics!$L$2,IF(H33&lt;Metrics!$M$18,Metrics!$M$2,IF(H33&lt;Metrics!$N$18,Metrics!$N$2,IF(H33&lt;Metrics!$O$18,Metrics!$O$2,IF(H33&lt;Metrics!$P$18,Metrics!$P$2,Metrics!$Q$2))))))))))</f>
        <v>6</v>
      </c>
      <c r="W33">
        <f>IF(I33&lt;Metrics!$G$19,Metrics!$G$2,IF(I33&lt;Metrics!$H$19,Metrics!$H$2,IF(I33&lt;Metrics!$I$19,Metrics!$I$2,IF(I33&lt;Metrics!$J$19,Metrics!$J$2,IF(I33&lt;Metrics!$K$19,Metrics!$K$2,IF(I33&lt;Metrics!$L$19,Metrics!$L$2,IF(I33&lt;Metrics!$M$19,Metrics!$M$2,IF(I33&lt;Metrics!$N$19,Metrics!$N$2,IF(I33&lt;Metrics!$O$19,Metrics!$O$2,IF(I33&lt;Metrics!$P$19,Metrics!$P$2,Metrics!$Q$2))))))))))</f>
        <v>6</v>
      </c>
      <c r="X33">
        <f>IF(J33&lt;Metrics!$G$20,Metrics!$G$2,IF(J33&lt;Metrics!$H$20,Metrics!$H$2,IF(J33&lt;Metrics!$I$20,Metrics!$I$2,IF(J33&lt;Metrics!$J$20,Metrics!$J$2,IF(J33&lt;Metrics!$K$20,Metrics!$K$2,IF(J33&lt;Metrics!$L$20,Metrics!$L$2,IF(J33&lt;Metrics!$M$20,Metrics!$M$2,IF(J33&lt;Metrics!$N$20,Metrics!$N$2,IF(J33&lt;Metrics!$O$20,Metrics!$O$2,IF(J33&lt;Metrics!$P$20,Metrics!$P$2,Metrics!$Q$2))))))))))</f>
        <v>5</v>
      </c>
      <c r="Y33">
        <f>IF(K33&lt;Metrics!$G$12,Metrics!$G$2,IF(K33&lt;Metrics!$H$12,Metrics!$H$2,IF(K33&lt;Metrics!$I$12,Metrics!$I$2,IF(K33&lt;Metrics!$J$12,Metrics!$J$2,IF(K33&lt;Metrics!$K$12,Metrics!$K$2,IF(K33&lt;Metrics!$L$12,Metrics!$L$2,IF(K33&lt;Metrics!$M$12,Metrics!$M$2,IF(K33&lt;Metrics!$N$12,Metrics!$N$2,IF(K33&lt;Metrics!$O$12,Metrics!$O$2,IF(K33&lt;Metrics!$P$12,Metrics!$P$2,Metrics!$Q$2))))))))))</f>
        <v>2</v>
      </c>
      <c r="Z33">
        <f>IF(L33&lt;Metrics!$G$13,Metrics!$G$2,IF(L33&lt;Metrics!$H$13,Metrics!$H$2,IF(L33&lt;Metrics!$I$13,Metrics!$I$2,IF(L33&lt;Metrics!$J$13,Metrics!$J$2,IF(L33&lt;Metrics!$K$13,Metrics!$K$2,IF(L33&lt;Metrics!$L$13,Metrics!$L$2,IF(L33&lt;Metrics!$M$13,Metrics!$M$2,IF(L33&lt;Metrics!$N$13,Metrics!$N$2,IF(L33&lt;Metrics!$O$13,Metrics!$O$2,IF(L33&lt;Metrics!$P$13,Metrics!$P$2,Metrics!$Q$2))))))))))</f>
        <v>4</v>
      </c>
      <c r="AA33">
        <f>IF(M33&lt;Metrics!$G$14,Metrics!$G$2,IF(M33&lt;Metrics!$H$14,Metrics!$H$2,IF(M33&lt;Metrics!$I$14,Metrics!$I$2,IF(M33&lt;Metrics!$J$14,Metrics!$J$2,IF(M33&lt;Metrics!$K$14,Metrics!$K$2,IF(M33&lt;Metrics!$L$14,Metrics!$L$2,IF(M33&lt;Metrics!$M$14,Metrics!$M$2,IF(M33&lt;Metrics!$N$14,Metrics!$N$2,IF(M33&lt;Metrics!$O$14,Metrics!$O$2,IF(M33&lt;Metrics!$P$14,Metrics!$P$2,Metrics!$Q$2))))))))))</f>
        <v>7</v>
      </c>
      <c r="AB33">
        <f>IF(N33&lt;Metrics!$G$16,Metrics!$G$2,IF(N33&lt;Metrics!$H$16,Metrics!$H$2,IF(N33&lt;Metrics!$I$16,Metrics!$I$2,IF(N33&lt;Metrics!$J$16,Metrics!$J$2,IF(N33&lt;Metrics!$K$16,Metrics!$K$2,IF(N33&lt;Metrics!$L$16,Metrics!$L$2,IF(N33&lt;Metrics!$M$16,Metrics!$M$2,IF(N33&lt;Metrics!$N$16,Metrics!$N$2,IF(N33&lt;Metrics!$O$16,Metrics!$O$2,IF(N33&lt;Metrics!$P$16,Metrics!$P$2,Metrics!$Q$2))))))))))</f>
        <v>6</v>
      </c>
      <c r="AC33">
        <f>IF(O33&lt;Metrics!$G$22,Metrics!$G$2,IF(O33&lt;Metrics!$H$22,Metrics!$H$2,IF(O33&lt;Metrics!$I$22,Metrics!$I$2,IF(O33&lt;Metrics!$J$22,Metrics!$J$2,IF(O33&lt;Metrics!$K$22,Metrics!$K$2,IF(O33&lt;Metrics!$L$22,Metrics!$L$2,IF(O33&lt;Metrics!$M$22,Metrics!$M$2,IF(O33&lt;Metrics!$N$22,Metrics!$N$2,IF(O33&lt;Metrics!$O$22,Metrics!$O$2,IF(O33&lt;Metrics!$P$22,Metrics!$P$2,Metrics!$Q$2))))))))))</f>
        <v>1</v>
      </c>
      <c r="AD33" s="38">
        <f>(P33*Metrics!F$4)+(Q33*Metrics!F$8)+(S33*Metrics!F$9)+(U33*Metrics!F$10)+(V33*Metrics!F$18)+('Final Metrics'!W116*Metrics!F$19)+('Final Metrics'!X116*Metrics!F$20)+('Final Metrics'!Y116*Metrics!F$12)+('Final Metrics'!Z116*Metrics!F$13)+('Final Metrics'!AA116*Metrics!F$14)+('Final Metrics'!AB116*Metrics!F$16)</f>
        <v>42.625</v>
      </c>
      <c r="AE33" s="39">
        <f>AD33/AD$1</f>
        <v>4.2625000000000003E-2</v>
      </c>
    </row>
    <row r="34" spans="1:31">
      <c r="A34" s="12" t="s">
        <v>79</v>
      </c>
      <c r="B34" s="14">
        <v>4129</v>
      </c>
      <c r="C34" s="16">
        <v>4.5</v>
      </c>
      <c r="D34" s="14">
        <v>188</v>
      </c>
      <c r="E34" s="14">
        <v>188</v>
      </c>
      <c r="F34" s="14"/>
      <c r="G34" s="14">
        <v>939</v>
      </c>
      <c r="H34" s="98">
        <v>46</v>
      </c>
      <c r="I34" s="98">
        <v>777</v>
      </c>
      <c r="J34" s="98">
        <v>53</v>
      </c>
      <c r="K34" s="98">
        <v>2894</v>
      </c>
      <c r="L34" s="98">
        <v>543</v>
      </c>
      <c r="M34" s="98">
        <v>20700</v>
      </c>
      <c r="N34" s="98">
        <v>60</v>
      </c>
      <c r="O34" s="56">
        <v>409</v>
      </c>
      <c r="P34">
        <f>IF(B34&lt;Metrics!$G$4,Metrics!$G$2,IF(B34&lt;Metrics!$H$4,Metrics!$H$2,IF(B34&lt;Metrics!$I$4,Metrics!$I$2,IF(B34&lt;Metrics!$J$4,Metrics!$J$2,IF(B34&lt;Metrics!$K$4,Metrics!$K$2,IF(B34&lt;Metrics!$L$4,Metrics!$L$2,IF(B34&lt;Metrics!$M$4,Metrics!$M$2,IF(B34&lt;Metrics!$N$4,Metrics!$N$2,IF(B34&lt;Metrics!$O$4,Metrics!$O$2,IF(B34&lt;Metrics!$P$4,Metrics!$P$2,Metrics!Q$2))))))))))</f>
        <v>8</v>
      </c>
      <c r="Q34">
        <f>IF(C34=Metrics!$G$8,Metrics!$G$2,IF(C34&lt;Metrics!$H$8,Metrics!$H$2,IF(C34&lt;Metrics!$I$8,Metrics!$I$2,IF(C34&lt;Metrics!$J$8,Metrics!$J$2,IF(C34&lt;Metrics!$K$8,Metrics!$K$2,IF(C34&lt;Metrics!$L$8,Metrics!$L$2,IF(C34&lt;Metrics!$M$8,Metrics!$M$2,IF(C34&lt;Metrics!$N$8,Metrics!$N$2,IF(C34&lt;Metrics!$O$8,Metrics!$O$2,IF(C34&lt;Metrics!$P$8,Metrics!$P$2,Metrics!$Q$2))))))))))</f>
        <v>9</v>
      </c>
      <c r="S34">
        <f>IF(E34&lt;Metrics!$G$9,Metrics!$G$2,IF(E34&lt;Metrics!$H$9,Metrics!$H$2,IF(E34&lt;Metrics!$I$9,Metrics!$I$2,IF(E34&lt;Metrics!$J$9,Metrics!$J$2,IF(E34&lt;Metrics!$K$9,Metrics!$K$2,IF(E34&lt;Metrics!$L$9,Metrics!$L$2,IF(E34&lt;Metrics!$M$9,Metrics!$M$2,IF(E34&lt;Metrics!$N$9,Metrics!$N$2,IF(E34&lt;Metrics!$O$9,Metrics!$O$2,IF(E34&lt;Metrics!$P$9,Metrics!$P$2,Metrics!$Q$2))))))))))</f>
        <v>6</v>
      </c>
      <c r="U34">
        <f>IF(G34&lt;Metrics!$G$10,Metrics!$G$2,IF(G34&lt;Metrics!$H$10,Metrics!$H$2,IF(G34&lt;Metrics!$I$10,Metrics!$I$2,IF(G34&lt;Metrics!$J$10,Metrics!$J$2,IF(G34&lt;Metrics!$K$10,Metrics!$K$2,IF(G34&lt;Metrics!$L$10,Metrics!$L$2,IF(G34&lt;Metrics!$M$10,Metrics!$M$2,IF(G34&lt;Metrics!$N$10,Metrics!$N$2,IF(G34&lt;Metrics!$O$10,Metrics!$O$2,IF(G34&lt;Metrics!$P$10,Metrics!$P$2,Metrics!$Q$2))))))))))</f>
        <v>7</v>
      </c>
      <c r="V34">
        <f>IF(H34&lt;Metrics!$G$18,Metrics!$G$2,IF(H34&lt;Metrics!$H$18,Metrics!$H$2,IF(H34&lt;Metrics!$I$18,Metrics!$I$2,IF(H34&lt;Metrics!$J$18,Metrics!$J$2,IF(H34&lt;Metrics!$K$18,Metrics!$K$2,IF(H34&lt;Metrics!$L$18,Metrics!$L$2,IF(H34&lt;Metrics!$M$18,Metrics!$M$2,IF(H34&lt;Metrics!$N$18,Metrics!$N$2,IF(H34&lt;Metrics!$O$18,Metrics!$O$2,IF(H34&lt;Metrics!$P$18,Metrics!$P$2,Metrics!$Q$2))))))))))</f>
        <v>6</v>
      </c>
      <c r="W34">
        <f>IF(I34&lt;Metrics!$G$19,Metrics!$G$2,IF(I34&lt;Metrics!$H$19,Metrics!$H$2,IF(I34&lt;Metrics!$I$19,Metrics!$I$2,IF(I34&lt;Metrics!$J$19,Metrics!$J$2,IF(I34&lt;Metrics!$K$19,Metrics!$K$2,IF(I34&lt;Metrics!$L$19,Metrics!$L$2,IF(I34&lt;Metrics!$M$19,Metrics!$M$2,IF(I34&lt;Metrics!$N$19,Metrics!$N$2,IF(I34&lt;Metrics!$O$19,Metrics!$O$2,IF(I34&lt;Metrics!$P$19,Metrics!$P$2,Metrics!$Q$2))))))))))</f>
        <v>7</v>
      </c>
      <c r="X34">
        <f>IF(J34&lt;Metrics!$G$20,Metrics!$G$2,IF(J34&lt;Metrics!$H$20,Metrics!$H$2,IF(J34&lt;Metrics!$I$20,Metrics!$I$2,IF(J34&lt;Metrics!$J$20,Metrics!$J$2,IF(J34&lt;Metrics!$K$20,Metrics!$K$2,IF(J34&lt;Metrics!$L$20,Metrics!$L$2,IF(J34&lt;Metrics!$M$20,Metrics!$M$2,IF(J34&lt;Metrics!$N$20,Metrics!$N$2,IF(J34&lt;Metrics!$O$20,Metrics!$O$2,IF(J34&lt;Metrics!$P$20,Metrics!$P$2,Metrics!$Q$2))))))))))</f>
        <v>6</v>
      </c>
      <c r="Y34">
        <f>IF(K34&lt;Metrics!$G$12,Metrics!$G$2,IF(K34&lt;Metrics!$H$12,Metrics!$H$2,IF(K34&lt;Metrics!$I$12,Metrics!$I$2,IF(K34&lt;Metrics!$J$12,Metrics!$J$2,IF(K34&lt;Metrics!$K$12,Metrics!$K$2,IF(K34&lt;Metrics!$L$12,Metrics!$L$2,IF(K34&lt;Metrics!$M$12,Metrics!$M$2,IF(K34&lt;Metrics!$N$12,Metrics!$N$2,IF(K34&lt;Metrics!$O$12,Metrics!$O$2,IF(K34&lt;Metrics!$P$12,Metrics!$P$2,Metrics!$Q$2))))))))))</f>
        <v>2</v>
      </c>
      <c r="Z34">
        <f>IF(L34&lt;Metrics!$G$13,Metrics!$G$2,IF(L34&lt;Metrics!$H$13,Metrics!$H$2,IF(L34&lt;Metrics!$I$13,Metrics!$I$2,IF(L34&lt;Metrics!$J$13,Metrics!$J$2,IF(L34&lt;Metrics!$K$13,Metrics!$K$2,IF(L34&lt;Metrics!$L$13,Metrics!$L$2,IF(L34&lt;Metrics!$M$13,Metrics!$M$2,IF(L34&lt;Metrics!$N$13,Metrics!$N$2,IF(L34&lt;Metrics!$O$13,Metrics!$O$2,IF(L34&lt;Metrics!$P$13,Metrics!$P$2,Metrics!$Q$2))))))))))</f>
        <v>2</v>
      </c>
      <c r="AA34">
        <f>IF(M34&lt;Metrics!$G$14,Metrics!$G$2,IF(M34&lt;Metrics!$H$14,Metrics!$H$2,IF(M34&lt;Metrics!$I$14,Metrics!$I$2,IF(M34&lt;Metrics!$J$14,Metrics!$J$2,IF(M34&lt;Metrics!$K$14,Metrics!$K$2,IF(M34&lt;Metrics!$L$14,Metrics!$L$2,IF(M34&lt;Metrics!$M$14,Metrics!$M$2,IF(M34&lt;Metrics!$N$14,Metrics!$N$2,IF(M34&lt;Metrics!$O$14,Metrics!$O$2,IF(M34&lt;Metrics!$P$14,Metrics!$P$2,Metrics!$Q$2))))))))))</f>
        <v>6</v>
      </c>
      <c r="AB34">
        <f>IF(N34&lt;Metrics!$G$16,Metrics!$G$2,IF(N34&lt;Metrics!$H$16,Metrics!$H$2,IF(N34&lt;Metrics!$I$16,Metrics!$I$2,IF(N34&lt;Metrics!$J$16,Metrics!$J$2,IF(N34&lt;Metrics!$K$16,Metrics!$K$2,IF(N34&lt;Metrics!$L$16,Metrics!$L$2,IF(N34&lt;Metrics!$M$16,Metrics!$M$2,IF(N34&lt;Metrics!$N$16,Metrics!$N$2,IF(N34&lt;Metrics!$O$16,Metrics!$O$2,IF(N34&lt;Metrics!$P$16,Metrics!$P$2,Metrics!$Q$2))))))))))</f>
        <v>7</v>
      </c>
      <c r="AC34">
        <f>IF(O34&lt;Metrics!$G$22,Metrics!$G$2,IF(O34&lt;Metrics!$H$22,Metrics!$H$2,IF(O34&lt;Metrics!$I$22,Metrics!$I$2,IF(O34&lt;Metrics!$J$22,Metrics!$J$2,IF(O34&lt;Metrics!$K$22,Metrics!$K$2,IF(O34&lt;Metrics!$L$22,Metrics!$L$2,IF(O34&lt;Metrics!$M$22,Metrics!$M$2,IF(O34&lt;Metrics!$N$22,Metrics!$N$2,IF(O34&lt;Metrics!$O$22,Metrics!$O$2,IF(O34&lt;Metrics!$P$22,Metrics!$P$2,Metrics!$Q$2))))))))))</f>
        <v>2</v>
      </c>
      <c r="AD34" s="38">
        <f>(P34*Metrics!F$4)+(Q34*Metrics!F$8)+(S34*Metrics!F$9)+(U34*Metrics!F$10)+(V34*Metrics!F$18)+('Final Metrics'!W10*Metrics!F$19)+('Final Metrics'!X10*Metrics!F$20)+('Final Metrics'!Y10*Metrics!F$12)+('Final Metrics'!Z10*Metrics!F$13)+('Final Metrics'!AA10*Metrics!F$14)+('Final Metrics'!AB10*Metrics!F$16)</f>
        <v>586.125</v>
      </c>
      <c r="AE34" s="39">
        <f>AD34/AD$1</f>
        <v>0.58612500000000001</v>
      </c>
    </row>
    <row r="35" spans="1:31">
      <c r="A35" s="12" t="s">
        <v>82</v>
      </c>
      <c r="B35" s="14">
        <v>267</v>
      </c>
      <c r="C35" s="16">
        <v>4.7</v>
      </c>
      <c r="D35" s="14">
        <v>79</v>
      </c>
      <c r="E35" s="14">
        <v>79</v>
      </c>
      <c r="F35" s="14"/>
      <c r="G35" s="14">
        <v>366</v>
      </c>
      <c r="H35" s="98">
        <v>50</v>
      </c>
      <c r="I35" s="98">
        <v>787</v>
      </c>
      <c r="J35" s="98">
        <v>69</v>
      </c>
      <c r="K35" s="98">
        <v>19863</v>
      </c>
      <c r="L35" s="98">
        <v>10907</v>
      </c>
      <c r="M35" s="98">
        <v>31202</v>
      </c>
      <c r="N35" s="98">
        <v>69</v>
      </c>
      <c r="O35" s="56">
        <v>143</v>
      </c>
      <c r="P35">
        <f>IF(B35&lt;Metrics!$G$4,Metrics!$G$2,IF(B35&lt;Metrics!$H$4,Metrics!$H$2,IF(B35&lt;Metrics!$I$4,Metrics!$I$2,IF(B35&lt;Metrics!$J$4,Metrics!$J$2,IF(B35&lt;Metrics!$K$4,Metrics!$K$2,IF(B35&lt;Metrics!$L$4,Metrics!$L$2,IF(B35&lt;Metrics!$M$4,Metrics!$M$2,IF(B35&lt;Metrics!$N$4,Metrics!$N$2,IF(B35&lt;Metrics!$O$4,Metrics!$O$2,IF(B35&lt;Metrics!$P$4,Metrics!$P$2,Metrics!Q$2))))))))))</f>
        <v>4</v>
      </c>
      <c r="Q35">
        <f>IF(C35=Metrics!$G$8,Metrics!$G$2,IF(C35&lt;Metrics!$H$8,Metrics!$H$2,IF(C35&lt;Metrics!$I$8,Metrics!$I$2,IF(C35&lt;Metrics!$J$8,Metrics!$J$2,IF(C35&lt;Metrics!$K$8,Metrics!$K$2,IF(C35&lt;Metrics!$L$8,Metrics!$L$2,IF(C35&lt;Metrics!$M$8,Metrics!$M$2,IF(C35&lt;Metrics!$N$8,Metrics!$N$2,IF(C35&lt;Metrics!$O$8,Metrics!$O$2,IF(C35&lt;Metrics!$P$8,Metrics!$P$2,Metrics!$Q$2))))))))))</f>
        <v>9</v>
      </c>
      <c r="S35">
        <f>IF(E35&lt;Metrics!$G$9,Metrics!$G$2,IF(E35&lt;Metrics!$H$9,Metrics!$H$2,IF(E35&lt;Metrics!$I$9,Metrics!$I$2,IF(E35&lt;Metrics!$J$9,Metrics!$J$2,IF(E35&lt;Metrics!$K$9,Metrics!$K$2,IF(E35&lt;Metrics!$L$9,Metrics!$L$2,IF(E35&lt;Metrics!$M$9,Metrics!$M$2,IF(E35&lt;Metrics!$N$9,Metrics!$N$2,IF(E35&lt;Metrics!$O$9,Metrics!$O$2,IF(E35&lt;Metrics!$P$9,Metrics!$P$2,Metrics!$Q$2))))))))))</f>
        <v>4</v>
      </c>
      <c r="U35">
        <f>IF(G35&lt;Metrics!$G$10,Metrics!$G$2,IF(G35&lt;Metrics!$H$10,Metrics!$H$2,IF(G35&lt;Metrics!$I$10,Metrics!$I$2,IF(G35&lt;Metrics!$J$10,Metrics!$J$2,IF(G35&lt;Metrics!$K$10,Metrics!$K$2,IF(G35&lt;Metrics!$L$10,Metrics!$L$2,IF(G35&lt;Metrics!$M$10,Metrics!$M$2,IF(G35&lt;Metrics!$N$10,Metrics!$N$2,IF(G35&lt;Metrics!$O$10,Metrics!$O$2,IF(G35&lt;Metrics!$P$10,Metrics!$P$2,Metrics!$Q$2))))))))))</f>
        <v>6</v>
      </c>
      <c r="V35">
        <f>IF(H35&lt;Metrics!$G$18,Metrics!$G$2,IF(H35&lt;Metrics!$H$18,Metrics!$H$2,IF(H35&lt;Metrics!$I$18,Metrics!$I$2,IF(H35&lt;Metrics!$J$18,Metrics!$J$2,IF(H35&lt;Metrics!$K$18,Metrics!$K$2,IF(H35&lt;Metrics!$L$18,Metrics!$L$2,IF(H35&lt;Metrics!$M$18,Metrics!$M$2,IF(H35&lt;Metrics!$N$18,Metrics!$N$2,IF(H35&lt;Metrics!$O$18,Metrics!$O$2,IF(H35&lt;Metrics!$P$18,Metrics!$P$2,Metrics!$Q$2))))))))))</f>
        <v>7</v>
      </c>
      <c r="W35">
        <f>IF(I35&lt;Metrics!$G$19,Metrics!$G$2,IF(I35&lt;Metrics!$H$19,Metrics!$H$2,IF(I35&lt;Metrics!$I$19,Metrics!$I$2,IF(I35&lt;Metrics!$J$19,Metrics!$J$2,IF(I35&lt;Metrics!$K$19,Metrics!$K$2,IF(I35&lt;Metrics!$L$19,Metrics!$L$2,IF(I35&lt;Metrics!$M$19,Metrics!$M$2,IF(I35&lt;Metrics!$N$19,Metrics!$N$2,IF(I35&lt;Metrics!$O$19,Metrics!$O$2,IF(I35&lt;Metrics!$P$19,Metrics!$P$2,Metrics!$Q$2))))))))))</f>
        <v>7</v>
      </c>
      <c r="X35">
        <f>IF(J35&lt;Metrics!$G$20,Metrics!$G$2,IF(J35&lt;Metrics!$H$20,Metrics!$H$2,IF(J35&lt;Metrics!$I$20,Metrics!$I$2,IF(J35&lt;Metrics!$J$20,Metrics!$J$2,IF(J35&lt;Metrics!$K$20,Metrics!$K$2,IF(J35&lt;Metrics!$L$20,Metrics!$L$2,IF(J35&lt;Metrics!$M$20,Metrics!$M$2,IF(J35&lt;Metrics!$N$20,Metrics!$N$2,IF(J35&lt;Metrics!$O$20,Metrics!$O$2,IF(J35&lt;Metrics!$P$20,Metrics!$P$2,Metrics!$Q$2))))))))))</f>
        <v>8</v>
      </c>
      <c r="Y35">
        <f>IF(K35&lt;Metrics!$G$12,Metrics!$G$2,IF(K35&lt;Metrics!$H$12,Metrics!$H$2,IF(K35&lt;Metrics!$I$12,Metrics!$I$2,IF(K35&lt;Metrics!$J$12,Metrics!$J$2,IF(K35&lt;Metrics!$K$12,Metrics!$K$2,IF(K35&lt;Metrics!$L$12,Metrics!$L$2,IF(K35&lt;Metrics!$M$12,Metrics!$M$2,IF(K35&lt;Metrics!$N$12,Metrics!$N$2,IF(K35&lt;Metrics!$O$12,Metrics!$O$2,IF(K35&lt;Metrics!$P$12,Metrics!$P$2,Metrics!$Q$2))))))))))</f>
        <v>5</v>
      </c>
      <c r="Z35">
        <f>IF(L35&lt;Metrics!$G$13,Metrics!$G$2,IF(L35&lt;Metrics!$H$13,Metrics!$H$2,IF(L35&lt;Metrics!$I$13,Metrics!$I$2,IF(L35&lt;Metrics!$J$13,Metrics!$J$2,IF(L35&lt;Metrics!$K$13,Metrics!$K$2,IF(L35&lt;Metrics!$L$13,Metrics!$L$2,IF(L35&lt;Metrics!$M$13,Metrics!$M$2,IF(L35&lt;Metrics!$N$13,Metrics!$N$2,IF(L35&lt;Metrics!$O$13,Metrics!$O$2,IF(L35&lt;Metrics!$P$13,Metrics!$P$2,Metrics!$Q$2))))))))))</f>
        <v>8</v>
      </c>
      <c r="AA35">
        <f>IF(M35&lt;Metrics!$G$14,Metrics!$G$2,IF(M35&lt;Metrics!$H$14,Metrics!$H$2,IF(M35&lt;Metrics!$I$14,Metrics!$I$2,IF(M35&lt;Metrics!$J$14,Metrics!$J$2,IF(M35&lt;Metrics!$K$14,Metrics!$K$2,IF(M35&lt;Metrics!$L$14,Metrics!$L$2,IF(M35&lt;Metrics!$M$14,Metrics!$M$2,IF(M35&lt;Metrics!$N$14,Metrics!$N$2,IF(M35&lt;Metrics!$O$14,Metrics!$O$2,IF(M35&lt;Metrics!$P$14,Metrics!$P$2,Metrics!$Q$2))))))))))</f>
        <v>7</v>
      </c>
      <c r="AB35">
        <f>IF(N35&lt;Metrics!$G$16,Metrics!$G$2,IF(N35&lt;Metrics!$H$16,Metrics!$H$2,IF(N35&lt;Metrics!$I$16,Metrics!$I$2,IF(N35&lt;Metrics!$J$16,Metrics!$J$2,IF(N35&lt;Metrics!$K$16,Metrics!$K$2,IF(N35&lt;Metrics!$L$16,Metrics!$L$2,IF(N35&lt;Metrics!$M$16,Metrics!$M$2,IF(N35&lt;Metrics!$N$16,Metrics!$N$2,IF(N35&lt;Metrics!$O$16,Metrics!$O$2,IF(N35&lt;Metrics!$P$16,Metrics!$P$2,Metrics!$Q$2))))))))))</f>
        <v>8</v>
      </c>
      <c r="AC35">
        <f>IF(O35&lt;Metrics!$G$22,Metrics!$G$2,IF(O35&lt;Metrics!$H$22,Metrics!$H$2,IF(O35&lt;Metrics!$I$22,Metrics!$I$2,IF(O35&lt;Metrics!$J$22,Metrics!$J$2,IF(O35&lt;Metrics!$K$22,Metrics!$K$2,IF(O35&lt;Metrics!$L$22,Metrics!$L$2,IF(O35&lt;Metrics!$M$22,Metrics!$M$2,IF(O35&lt;Metrics!$N$22,Metrics!$N$2,IF(O35&lt;Metrics!$O$22,Metrics!$O$2,IF(O35&lt;Metrics!$P$22,Metrics!$P$2,Metrics!$Q$2))))))))))</f>
        <v>1</v>
      </c>
      <c r="AD35" s="38">
        <f>(P35*Metrics!F$4)+(Q35*Metrics!F$8)+(S35*Metrics!F$9)+(U35*Metrics!F$10)+(V35*Metrics!F$18)+('Final Metrics'!W49*Metrics!F$19)+('Final Metrics'!X49*Metrics!F$20)+('Final Metrics'!Y49*Metrics!F$12)+('Final Metrics'!Z49*Metrics!F$13)+('Final Metrics'!AA49*Metrics!F$14)+('Final Metrics'!AB49*Metrics!F$16)</f>
        <v>387.375</v>
      </c>
      <c r="AE35" s="39">
        <f>AD35/AD$1</f>
        <v>0.38737500000000002</v>
      </c>
    </row>
    <row r="36" spans="1:31">
      <c r="A36" s="12" t="s">
        <v>84</v>
      </c>
      <c r="B36" s="14"/>
      <c r="C36" s="16"/>
      <c r="D36" s="14"/>
      <c r="E36" s="14"/>
      <c r="F36" s="14"/>
      <c r="G36" s="14">
        <v>0</v>
      </c>
      <c r="H36" s="98">
        <v>28</v>
      </c>
      <c r="I36" s="98">
        <v>668</v>
      </c>
      <c r="J36" s="98">
        <v>39</v>
      </c>
      <c r="K36" s="98">
        <v>1375</v>
      </c>
      <c r="L36" s="98">
        <v>1999</v>
      </c>
      <c r="M36" s="98">
        <v>2589</v>
      </c>
      <c r="N36" s="98">
        <v>63</v>
      </c>
      <c r="O36" s="47"/>
      <c r="P36">
        <f>IF(B36&lt;Metrics!$G$4,Metrics!$G$2,IF(B36&lt;Metrics!$H$4,Metrics!$H$2,IF(B36&lt;Metrics!$I$4,Metrics!$I$2,IF(B36&lt;Metrics!$J$4,Metrics!$J$2,IF(B36&lt;Metrics!$K$4,Metrics!$K$2,IF(B36&lt;Metrics!$L$4,Metrics!$L$2,IF(B36&lt;Metrics!$M$4,Metrics!$M$2,IF(B36&lt;Metrics!$N$4,Metrics!$N$2,IF(B36&lt;Metrics!$O$4,Metrics!$O$2,IF(B36&lt;Metrics!$P$4,Metrics!$P$2,Metrics!Q$2))))))))))</f>
        <v>0</v>
      </c>
      <c r="Q36">
        <f>IF(C36=Metrics!$G$8,Metrics!$G$2,IF(C36&lt;Metrics!$H$8,Metrics!$H$2,IF(C36&lt;Metrics!$I$8,Metrics!$I$2,IF(C36&lt;Metrics!$J$8,Metrics!$J$2,IF(C36&lt;Metrics!$K$8,Metrics!$K$2,IF(C36&lt;Metrics!$L$8,Metrics!$L$2,IF(C36&lt;Metrics!$M$8,Metrics!$M$2,IF(C36&lt;Metrics!$N$8,Metrics!$N$2,IF(C36&lt;Metrics!$O$8,Metrics!$O$2,IF(C36&lt;Metrics!$P$8,Metrics!$P$2,Metrics!$Q$2))))))))))</f>
        <v>0</v>
      </c>
      <c r="S36">
        <f>IF(E36&lt;Metrics!$G$9,Metrics!$G$2,IF(E36&lt;Metrics!$H$9,Metrics!$H$2,IF(E36&lt;Metrics!$I$9,Metrics!$I$2,IF(E36&lt;Metrics!$J$9,Metrics!$J$2,IF(E36&lt;Metrics!$K$9,Metrics!$K$2,IF(E36&lt;Metrics!$L$9,Metrics!$L$2,IF(E36&lt;Metrics!$M$9,Metrics!$M$2,IF(E36&lt;Metrics!$N$9,Metrics!$N$2,IF(E36&lt;Metrics!$O$9,Metrics!$O$2,IF(E36&lt;Metrics!$P$9,Metrics!$P$2,Metrics!$Q$2))))))))))</f>
        <v>0</v>
      </c>
      <c r="U36">
        <f>IF(G36&lt;Metrics!$G$10,Metrics!$G$2,IF(G36&lt;Metrics!$H$10,Metrics!$H$2,IF(G36&lt;Metrics!$I$10,Metrics!$I$2,IF(G36&lt;Metrics!$J$10,Metrics!$J$2,IF(G36&lt;Metrics!$K$10,Metrics!$K$2,IF(G36&lt;Metrics!$L$10,Metrics!$L$2,IF(G36&lt;Metrics!$M$10,Metrics!$M$2,IF(G36&lt;Metrics!$N$10,Metrics!$N$2,IF(G36&lt;Metrics!$O$10,Metrics!$O$2,IF(G36&lt;Metrics!$P$10,Metrics!$P$2,Metrics!$Q$2))))))))))</f>
        <v>0</v>
      </c>
      <c r="V36">
        <f>IF(H36&lt;Metrics!$G$18,Metrics!$G$2,IF(H36&lt;Metrics!$H$18,Metrics!$H$2,IF(H36&lt;Metrics!$I$18,Metrics!$I$2,IF(H36&lt;Metrics!$J$18,Metrics!$J$2,IF(H36&lt;Metrics!$K$18,Metrics!$K$2,IF(H36&lt;Metrics!$L$18,Metrics!$L$2,IF(H36&lt;Metrics!$M$18,Metrics!$M$2,IF(H36&lt;Metrics!$N$18,Metrics!$N$2,IF(H36&lt;Metrics!$O$18,Metrics!$O$2,IF(H36&lt;Metrics!$P$18,Metrics!$P$2,Metrics!$Q$2))))))))))</f>
        <v>3</v>
      </c>
      <c r="W36">
        <f>IF(I36&lt;Metrics!$G$19,Metrics!$G$2,IF(I36&lt;Metrics!$H$19,Metrics!$H$2,IF(I36&lt;Metrics!$I$19,Metrics!$I$2,IF(I36&lt;Metrics!$J$19,Metrics!$J$2,IF(I36&lt;Metrics!$K$19,Metrics!$K$2,IF(I36&lt;Metrics!$L$19,Metrics!$L$2,IF(I36&lt;Metrics!$M$19,Metrics!$M$2,IF(I36&lt;Metrics!$N$19,Metrics!$N$2,IF(I36&lt;Metrics!$O$19,Metrics!$O$2,IF(I36&lt;Metrics!$P$19,Metrics!$P$2,Metrics!$Q$2))))))))))</f>
        <v>4</v>
      </c>
      <c r="X36">
        <f>IF(J36&lt;Metrics!$G$20,Metrics!$G$2,IF(J36&lt;Metrics!$H$20,Metrics!$H$2,IF(J36&lt;Metrics!$I$20,Metrics!$I$2,IF(J36&lt;Metrics!$J$20,Metrics!$J$2,IF(J36&lt;Metrics!$K$20,Metrics!$K$2,IF(J36&lt;Metrics!$L$20,Metrics!$L$2,IF(J36&lt;Metrics!$M$20,Metrics!$M$2,IF(J36&lt;Metrics!$N$20,Metrics!$N$2,IF(J36&lt;Metrics!$O$20,Metrics!$O$2,IF(J36&lt;Metrics!$P$20,Metrics!$P$2,Metrics!$Q$2))))))))))</f>
        <v>3</v>
      </c>
      <c r="Y36">
        <f>IF(K36&lt;Metrics!$G$12,Metrics!$G$2,IF(K36&lt;Metrics!$H$12,Metrics!$H$2,IF(K36&lt;Metrics!$I$12,Metrics!$I$2,IF(K36&lt;Metrics!$J$12,Metrics!$J$2,IF(K36&lt;Metrics!$K$12,Metrics!$K$2,IF(K36&lt;Metrics!$L$12,Metrics!$L$2,IF(K36&lt;Metrics!$M$12,Metrics!$M$2,IF(K36&lt;Metrics!$N$12,Metrics!$N$2,IF(K36&lt;Metrics!$O$12,Metrics!$O$2,IF(K36&lt;Metrics!$P$12,Metrics!$P$2,Metrics!$Q$2))))))))))</f>
        <v>1</v>
      </c>
      <c r="Z36">
        <f>IF(L36&lt;Metrics!$G$13,Metrics!$G$2,IF(L36&lt;Metrics!$H$13,Metrics!$H$2,IF(L36&lt;Metrics!$I$13,Metrics!$I$2,IF(L36&lt;Metrics!$J$13,Metrics!$J$2,IF(L36&lt;Metrics!$K$13,Metrics!$K$2,IF(L36&lt;Metrics!$L$13,Metrics!$L$2,IF(L36&lt;Metrics!$M$13,Metrics!$M$2,IF(L36&lt;Metrics!$N$13,Metrics!$N$2,IF(L36&lt;Metrics!$O$13,Metrics!$O$2,IF(L36&lt;Metrics!$P$13,Metrics!$P$2,Metrics!$Q$2))))))))))</f>
        <v>5</v>
      </c>
      <c r="AA36">
        <f>IF(M36&lt;Metrics!$G$14,Metrics!$G$2,IF(M36&lt;Metrics!$H$14,Metrics!$H$2,IF(M36&lt;Metrics!$I$14,Metrics!$I$2,IF(M36&lt;Metrics!$J$14,Metrics!$J$2,IF(M36&lt;Metrics!$K$14,Metrics!$K$2,IF(M36&lt;Metrics!$L$14,Metrics!$L$2,IF(M36&lt;Metrics!$M$14,Metrics!$M$2,IF(M36&lt;Metrics!$N$14,Metrics!$N$2,IF(M36&lt;Metrics!$O$14,Metrics!$O$2,IF(M36&lt;Metrics!$P$14,Metrics!$P$2,Metrics!$Q$2))))))))))</f>
        <v>2</v>
      </c>
      <c r="AB36">
        <f>IF(N36&lt;Metrics!$G$16,Metrics!$G$2,IF(N36&lt;Metrics!$H$16,Metrics!$H$2,IF(N36&lt;Metrics!$I$16,Metrics!$I$2,IF(N36&lt;Metrics!$J$16,Metrics!$J$2,IF(N36&lt;Metrics!$K$16,Metrics!$K$2,IF(N36&lt;Metrics!$L$16,Metrics!$L$2,IF(N36&lt;Metrics!$M$16,Metrics!$M$2,IF(N36&lt;Metrics!$N$16,Metrics!$N$2,IF(N36&lt;Metrics!$O$16,Metrics!$O$2,IF(N36&lt;Metrics!$P$16,Metrics!$P$2,Metrics!$Q$2))))))))))</f>
        <v>8</v>
      </c>
      <c r="AC36">
        <f>IF(O36&lt;Metrics!$G$22,Metrics!$G$2,IF(O36&lt;Metrics!$H$22,Metrics!$H$2,IF(O36&lt;Metrics!$I$22,Metrics!$I$2,IF(O36&lt;Metrics!$J$22,Metrics!$J$2,IF(O36&lt;Metrics!$K$22,Metrics!$K$2,IF(O36&lt;Metrics!$L$22,Metrics!$L$2,IF(O36&lt;Metrics!$M$22,Metrics!$M$2,IF(O36&lt;Metrics!$N$22,Metrics!$N$2,IF(O36&lt;Metrics!$O$22,Metrics!$O$2,IF(O36&lt;Metrics!$P$22,Metrics!$P$2,Metrics!$Q$2))))))))))</f>
        <v>0</v>
      </c>
      <c r="AD36" s="38">
        <f>(P36*Metrics!F$4)+(Q36*Metrics!F$8)+(S36*Metrics!F$9)+(U36*Metrics!F$10)+(V36*Metrics!F$18)+('Final Metrics'!W170*Metrics!F$19)+('Final Metrics'!X170*Metrics!F$20)+('Final Metrics'!Y170*Metrics!F$12)+('Final Metrics'!Z170*Metrics!F$13)+('Final Metrics'!AA170*Metrics!F$14)+('Final Metrics'!AB170*Metrics!F$16)</f>
        <v>89.5</v>
      </c>
      <c r="AE36" s="39">
        <f>AD36/AD$1</f>
        <v>8.9499999999999996E-2</v>
      </c>
    </row>
    <row r="37" spans="1:31">
      <c r="A37" s="12" t="s">
        <v>87</v>
      </c>
      <c r="B37" s="14">
        <v>987</v>
      </c>
      <c r="C37" s="16">
        <v>4.75</v>
      </c>
      <c r="D37" s="14">
        <v>89</v>
      </c>
      <c r="E37" s="14">
        <v>89</v>
      </c>
      <c r="F37" s="14"/>
      <c r="G37" s="14">
        <v>440.5</v>
      </c>
      <c r="H37" s="98">
        <v>57</v>
      </c>
      <c r="I37" s="98">
        <v>792</v>
      </c>
      <c r="J37" s="98">
        <v>73</v>
      </c>
      <c r="K37" s="98">
        <v>35629</v>
      </c>
      <c r="L37" s="98">
        <v>303</v>
      </c>
      <c r="M37" s="98">
        <v>16152</v>
      </c>
      <c r="N37" s="98">
        <v>71</v>
      </c>
      <c r="O37" s="56">
        <v>7240</v>
      </c>
      <c r="P37">
        <f>IF(B37&lt;Metrics!$G$4,Metrics!$G$2,IF(B37&lt;Metrics!$H$4,Metrics!$H$2,IF(B37&lt;Metrics!$I$4,Metrics!$I$2,IF(B37&lt;Metrics!$J$4,Metrics!$J$2,IF(B37&lt;Metrics!$K$4,Metrics!$K$2,IF(B37&lt;Metrics!$L$4,Metrics!$L$2,IF(B37&lt;Metrics!$M$4,Metrics!$M$2,IF(B37&lt;Metrics!$N$4,Metrics!$N$2,IF(B37&lt;Metrics!$O$4,Metrics!$O$2,IF(B37&lt;Metrics!$P$4,Metrics!$P$2,Metrics!Q$2))))))))))</f>
        <v>6</v>
      </c>
      <c r="Q37">
        <f>IF(C37=Metrics!$G$8,Metrics!$G$2,IF(C37&lt;Metrics!$H$8,Metrics!$H$2,IF(C37&lt;Metrics!$I$8,Metrics!$I$2,IF(C37&lt;Metrics!$J$8,Metrics!$J$2,IF(C37&lt;Metrics!$K$8,Metrics!$K$2,IF(C37&lt;Metrics!$L$8,Metrics!$L$2,IF(C37&lt;Metrics!$M$8,Metrics!$M$2,IF(C37&lt;Metrics!$N$8,Metrics!$N$2,IF(C37&lt;Metrics!$O$8,Metrics!$O$2,IF(C37&lt;Metrics!$P$8,Metrics!$P$2,Metrics!$Q$2))))))))))</f>
        <v>9</v>
      </c>
      <c r="S37">
        <f>IF(E37&lt;Metrics!$G$9,Metrics!$G$2,IF(E37&lt;Metrics!$H$9,Metrics!$H$2,IF(E37&lt;Metrics!$I$9,Metrics!$I$2,IF(E37&lt;Metrics!$J$9,Metrics!$J$2,IF(E37&lt;Metrics!$K$9,Metrics!$K$2,IF(E37&lt;Metrics!$L$9,Metrics!$L$2,IF(E37&lt;Metrics!$M$9,Metrics!$M$2,IF(E37&lt;Metrics!$N$9,Metrics!$N$2,IF(E37&lt;Metrics!$O$9,Metrics!$O$2,IF(E37&lt;Metrics!$P$9,Metrics!$P$2,Metrics!$Q$2))))))))))</f>
        <v>4</v>
      </c>
      <c r="U37">
        <f>IF(G37&lt;Metrics!$G$10,Metrics!$G$2,IF(G37&lt;Metrics!$H$10,Metrics!$H$2,IF(G37&lt;Metrics!$I$10,Metrics!$I$2,IF(G37&lt;Metrics!$J$10,Metrics!$J$2,IF(G37&lt;Metrics!$K$10,Metrics!$K$2,IF(G37&lt;Metrics!$L$10,Metrics!$L$2,IF(G37&lt;Metrics!$M$10,Metrics!$M$2,IF(G37&lt;Metrics!$N$10,Metrics!$N$2,IF(G37&lt;Metrics!$O$10,Metrics!$O$2,IF(G37&lt;Metrics!$P$10,Metrics!$P$2,Metrics!$Q$2))))))))))</f>
        <v>6</v>
      </c>
      <c r="V37">
        <f>IF(H37&lt;Metrics!$G$18,Metrics!$G$2,IF(H37&lt;Metrics!$H$18,Metrics!$H$2,IF(H37&lt;Metrics!$I$18,Metrics!$I$2,IF(H37&lt;Metrics!$J$18,Metrics!$J$2,IF(H37&lt;Metrics!$K$18,Metrics!$K$2,IF(H37&lt;Metrics!$L$18,Metrics!$L$2,IF(H37&lt;Metrics!$M$18,Metrics!$M$2,IF(H37&lt;Metrics!$N$18,Metrics!$N$2,IF(H37&lt;Metrics!$O$18,Metrics!$O$2,IF(H37&lt;Metrics!$P$18,Metrics!$P$2,Metrics!$Q$2))))))))))</f>
        <v>8</v>
      </c>
      <c r="W37">
        <f>IF(I37&lt;Metrics!$G$19,Metrics!$G$2,IF(I37&lt;Metrics!$H$19,Metrics!$H$2,IF(I37&lt;Metrics!$I$19,Metrics!$I$2,IF(I37&lt;Metrics!$J$19,Metrics!$J$2,IF(I37&lt;Metrics!$K$19,Metrics!$K$2,IF(I37&lt;Metrics!$L$19,Metrics!$L$2,IF(I37&lt;Metrics!$M$19,Metrics!$M$2,IF(I37&lt;Metrics!$N$19,Metrics!$N$2,IF(I37&lt;Metrics!$O$19,Metrics!$O$2,IF(I37&lt;Metrics!$P$19,Metrics!$P$2,Metrics!$Q$2))))))))))</f>
        <v>7</v>
      </c>
      <c r="X37">
        <f>IF(J37&lt;Metrics!$G$20,Metrics!$G$2,IF(J37&lt;Metrics!$H$20,Metrics!$H$2,IF(J37&lt;Metrics!$I$20,Metrics!$I$2,IF(J37&lt;Metrics!$J$20,Metrics!$J$2,IF(J37&lt;Metrics!$K$20,Metrics!$K$2,IF(J37&lt;Metrics!$L$20,Metrics!$L$2,IF(J37&lt;Metrics!$M$20,Metrics!$M$2,IF(J37&lt;Metrics!$N$20,Metrics!$N$2,IF(J37&lt;Metrics!$O$20,Metrics!$O$2,IF(J37&lt;Metrics!$P$20,Metrics!$P$2,Metrics!$Q$2))))))))))</f>
        <v>9</v>
      </c>
      <c r="Y37">
        <f>IF(K37&lt;Metrics!$G$12,Metrics!$G$2,IF(K37&lt;Metrics!$H$12,Metrics!$H$2,IF(K37&lt;Metrics!$I$12,Metrics!$I$2,IF(K37&lt;Metrics!$J$12,Metrics!$J$2,IF(K37&lt;Metrics!$K$12,Metrics!$K$2,IF(K37&lt;Metrics!$L$12,Metrics!$L$2,IF(K37&lt;Metrics!$M$12,Metrics!$M$2,IF(K37&lt;Metrics!$N$12,Metrics!$N$2,IF(K37&lt;Metrics!$O$12,Metrics!$O$2,IF(K37&lt;Metrics!$P$12,Metrics!$P$2,Metrics!$Q$2))))))))))</f>
        <v>5</v>
      </c>
      <c r="Z37">
        <f>IF(L37&lt;Metrics!$G$13,Metrics!$G$2,IF(L37&lt;Metrics!$H$13,Metrics!$H$2,IF(L37&lt;Metrics!$I$13,Metrics!$I$2,IF(L37&lt;Metrics!$J$13,Metrics!$J$2,IF(L37&lt;Metrics!$K$13,Metrics!$K$2,IF(L37&lt;Metrics!$L$13,Metrics!$L$2,IF(L37&lt;Metrics!$M$13,Metrics!$M$2,IF(L37&lt;Metrics!$N$13,Metrics!$N$2,IF(L37&lt;Metrics!$O$13,Metrics!$O$2,IF(L37&lt;Metrics!$P$13,Metrics!$P$2,Metrics!$Q$2))))))))))</f>
        <v>1</v>
      </c>
      <c r="AA37">
        <f>IF(M37&lt;Metrics!$G$14,Metrics!$G$2,IF(M37&lt;Metrics!$H$14,Metrics!$H$2,IF(M37&lt;Metrics!$I$14,Metrics!$I$2,IF(M37&lt;Metrics!$J$14,Metrics!$J$2,IF(M37&lt;Metrics!$K$14,Metrics!$K$2,IF(M37&lt;Metrics!$L$14,Metrics!$L$2,IF(M37&lt;Metrics!$M$14,Metrics!$M$2,IF(M37&lt;Metrics!$N$14,Metrics!$N$2,IF(M37&lt;Metrics!$O$14,Metrics!$O$2,IF(M37&lt;Metrics!$P$14,Metrics!$P$2,Metrics!$Q$2))))))))))</f>
        <v>6</v>
      </c>
      <c r="AB37">
        <f>IF(N37&lt;Metrics!$G$16,Metrics!$G$2,IF(N37&lt;Metrics!$H$16,Metrics!$H$2,IF(N37&lt;Metrics!$I$16,Metrics!$I$2,IF(N37&lt;Metrics!$J$16,Metrics!$J$2,IF(N37&lt;Metrics!$K$16,Metrics!$K$2,IF(N37&lt;Metrics!$L$16,Metrics!$L$2,IF(N37&lt;Metrics!$M$16,Metrics!$M$2,IF(N37&lt;Metrics!$N$16,Metrics!$N$2,IF(N37&lt;Metrics!$O$16,Metrics!$O$2,IF(N37&lt;Metrics!$P$16,Metrics!$P$2,Metrics!$Q$2))))))))))</f>
        <v>9</v>
      </c>
      <c r="AC37">
        <f>IF(O37&lt;Metrics!$G$22,Metrics!$G$2,IF(O37&lt;Metrics!$H$22,Metrics!$H$2,IF(O37&lt;Metrics!$I$22,Metrics!$I$2,IF(O37&lt;Metrics!$J$22,Metrics!$J$2,IF(O37&lt;Metrics!$K$22,Metrics!$K$2,IF(O37&lt;Metrics!$L$22,Metrics!$L$2,IF(O37&lt;Metrics!$M$22,Metrics!$M$2,IF(O37&lt;Metrics!$N$22,Metrics!$N$2,IF(O37&lt;Metrics!$O$22,Metrics!$O$2,IF(O37&lt;Metrics!$P$22,Metrics!$P$2,Metrics!$Q$2))))))))))</f>
        <v>5</v>
      </c>
      <c r="AD37" s="38">
        <f>(P37*Metrics!F$4)+(Q37*Metrics!F$8)+(S37*Metrics!F$9)+(U37*Metrics!F$10)+(V37*Metrics!F$18)+('Final Metrics'!W25*Metrics!F$19)+('Final Metrics'!X25*Metrics!F$20)+('Final Metrics'!Y25*Metrics!F$12)+('Final Metrics'!Z25*Metrics!F$13)+('Final Metrics'!AA25*Metrics!F$14)+('Final Metrics'!AB25*Metrics!F$16)</f>
        <v>470.25</v>
      </c>
      <c r="AE37" s="39">
        <f>AD37/AD$1</f>
        <v>0.47025</v>
      </c>
    </row>
    <row r="38" spans="1:31">
      <c r="A38" s="12" t="s">
        <v>90</v>
      </c>
      <c r="B38" s="14">
        <v>3</v>
      </c>
      <c r="C38" s="16"/>
      <c r="D38" s="14">
        <v>0</v>
      </c>
      <c r="E38" s="14">
        <v>0</v>
      </c>
      <c r="F38" s="14"/>
      <c r="G38" s="14">
        <v>0</v>
      </c>
      <c r="H38" s="98">
        <v>55</v>
      </c>
      <c r="I38" s="98">
        <v>797</v>
      </c>
      <c r="J38" s="98">
        <v>77</v>
      </c>
      <c r="K38" s="98">
        <v>22678</v>
      </c>
      <c r="L38" s="98">
        <v>4939</v>
      </c>
      <c r="M38" s="98">
        <v>28371</v>
      </c>
      <c r="N38" s="98">
        <v>77</v>
      </c>
      <c r="O38" s="56">
        <v>15</v>
      </c>
      <c r="P38">
        <f>IF(B38&lt;Metrics!$G$4,Metrics!$G$2,IF(B38&lt;Metrics!$H$4,Metrics!$H$2,IF(B38&lt;Metrics!$I$4,Metrics!$I$2,IF(B38&lt;Metrics!$J$4,Metrics!$J$2,IF(B38&lt;Metrics!$K$4,Metrics!$K$2,IF(B38&lt;Metrics!$L$4,Metrics!$L$2,IF(B38&lt;Metrics!$M$4,Metrics!$M$2,IF(B38&lt;Metrics!$N$4,Metrics!$N$2,IF(B38&lt;Metrics!$O$4,Metrics!$O$2,IF(B38&lt;Metrics!$P$4,Metrics!$P$2,Metrics!Q$2))))))))))</f>
        <v>0</v>
      </c>
      <c r="Q38">
        <f>IF(C38=Metrics!$G$8,Metrics!$G$2,IF(C38&lt;Metrics!$H$8,Metrics!$H$2,IF(C38&lt;Metrics!$I$8,Metrics!$I$2,IF(C38&lt;Metrics!$J$8,Metrics!$J$2,IF(C38&lt;Metrics!$K$8,Metrics!$K$2,IF(C38&lt;Metrics!$L$8,Metrics!$L$2,IF(C38&lt;Metrics!$M$8,Metrics!$M$2,IF(C38&lt;Metrics!$N$8,Metrics!$N$2,IF(C38&lt;Metrics!$O$8,Metrics!$O$2,IF(C38&lt;Metrics!$P$8,Metrics!$P$2,Metrics!$Q$2))))))))))</f>
        <v>0</v>
      </c>
      <c r="S38">
        <f>IF(E38&lt;Metrics!$G$9,Metrics!$G$2,IF(E38&lt;Metrics!$H$9,Metrics!$H$2,IF(E38&lt;Metrics!$I$9,Metrics!$I$2,IF(E38&lt;Metrics!$J$9,Metrics!$J$2,IF(E38&lt;Metrics!$K$9,Metrics!$K$2,IF(E38&lt;Metrics!$L$9,Metrics!$L$2,IF(E38&lt;Metrics!$M$9,Metrics!$M$2,IF(E38&lt;Metrics!$N$9,Metrics!$N$2,IF(E38&lt;Metrics!$O$9,Metrics!$O$2,IF(E38&lt;Metrics!$P$9,Metrics!$P$2,Metrics!$Q$2))))))))))</f>
        <v>0</v>
      </c>
      <c r="U38">
        <f>IF(G38&lt;Metrics!$G$10,Metrics!$G$2,IF(G38&lt;Metrics!$H$10,Metrics!$H$2,IF(G38&lt;Metrics!$I$10,Metrics!$I$2,IF(G38&lt;Metrics!$J$10,Metrics!$J$2,IF(G38&lt;Metrics!$K$10,Metrics!$K$2,IF(G38&lt;Metrics!$L$10,Metrics!$L$2,IF(G38&lt;Metrics!$M$10,Metrics!$M$2,IF(G38&lt;Metrics!$N$10,Metrics!$N$2,IF(G38&lt;Metrics!$O$10,Metrics!$O$2,IF(G38&lt;Metrics!$P$10,Metrics!$P$2,Metrics!$Q$2))))))))))</f>
        <v>0</v>
      </c>
      <c r="V38">
        <f>IF(H38&lt;Metrics!$G$18,Metrics!$G$2,IF(H38&lt;Metrics!$H$18,Metrics!$H$2,IF(H38&lt;Metrics!$I$18,Metrics!$I$2,IF(H38&lt;Metrics!$J$18,Metrics!$J$2,IF(H38&lt;Metrics!$K$18,Metrics!$K$2,IF(H38&lt;Metrics!$L$18,Metrics!$L$2,IF(H38&lt;Metrics!$M$18,Metrics!$M$2,IF(H38&lt;Metrics!$N$18,Metrics!$N$2,IF(H38&lt;Metrics!$O$18,Metrics!$O$2,IF(H38&lt;Metrics!$P$18,Metrics!$P$2,Metrics!$Q$2))))))))))</f>
        <v>8</v>
      </c>
      <c r="W38">
        <f>IF(I38&lt;Metrics!$G$19,Metrics!$G$2,IF(I38&lt;Metrics!$H$19,Metrics!$H$2,IF(I38&lt;Metrics!$I$19,Metrics!$I$2,IF(I38&lt;Metrics!$J$19,Metrics!$J$2,IF(I38&lt;Metrics!$K$19,Metrics!$K$2,IF(I38&lt;Metrics!$L$19,Metrics!$L$2,IF(I38&lt;Metrics!$M$19,Metrics!$M$2,IF(I38&lt;Metrics!$N$19,Metrics!$N$2,IF(I38&lt;Metrics!$O$19,Metrics!$O$2,IF(I38&lt;Metrics!$P$19,Metrics!$P$2,Metrics!$Q$2))))))))))</f>
        <v>7</v>
      </c>
      <c r="X38">
        <f>IF(J38&lt;Metrics!$G$20,Metrics!$G$2,IF(J38&lt;Metrics!$H$20,Metrics!$H$2,IF(J38&lt;Metrics!$I$20,Metrics!$I$2,IF(J38&lt;Metrics!$J$20,Metrics!$J$2,IF(J38&lt;Metrics!$K$20,Metrics!$K$2,IF(J38&lt;Metrics!$L$20,Metrics!$L$2,IF(J38&lt;Metrics!$M$20,Metrics!$M$2,IF(J38&lt;Metrics!$N$20,Metrics!$N$2,IF(J38&lt;Metrics!$O$20,Metrics!$O$2,IF(J38&lt;Metrics!$P$20,Metrics!$P$2,Metrics!$Q$2))))))))))</f>
        <v>9</v>
      </c>
      <c r="Y38">
        <f>IF(K38&lt;Metrics!$G$12,Metrics!$G$2,IF(K38&lt;Metrics!$H$12,Metrics!$H$2,IF(K38&lt;Metrics!$I$12,Metrics!$I$2,IF(K38&lt;Metrics!$J$12,Metrics!$J$2,IF(K38&lt;Metrics!$K$12,Metrics!$K$2,IF(K38&lt;Metrics!$L$12,Metrics!$L$2,IF(K38&lt;Metrics!$M$12,Metrics!$M$2,IF(K38&lt;Metrics!$N$12,Metrics!$N$2,IF(K38&lt;Metrics!$O$12,Metrics!$O$2,IF(K38&lt;Metrics!$P$12,Metrics!$P$2,Metrics!$Q$2))))))))))</f>
        <v>5</v>
      </c>
      <c r="Z38">
        <f>IF(L38&lt;Metrics!$G$13,Metrics!$G$2,IF(L38&lt;Metrics!$H$13,Metrics!$H$2,IF(L38&lt;Metrics!$I$13,Metrics!$I$2,IF(L38&lt;Metrics!$J$13,Metrics!$J$2,IF(L38&lt;Metrics!$K$13,Metrics!$K$2,IF(L38&lt;Metrics!$L$13,Metrics!$L$2,IF(L38&lt;Metrics!$M$13,Metrics!$M$2,IF(L38&lt;Metrics!$N$13,Metrics!$N$2,IF(L38&lt;Metrics!$O$13,Metrics!$O$2,IF(L38&lt;Metrics!$P$13,Metrics!$P$2,Metrics!$Q$2))))))))))</f>
        <v>6</v>
      </c>
      <c r="AA38">
        <f>IF(M38&lt;Metrics!$G$14,Metrics!$G$2,IF(M38&lt;Metrics!$H$14,Metrics!$H$2,IF(M38&lt;Metrics!$I$14,Metrics!$I$2,IF(M38&lt;Metrics!$J$14,Metrics!$J$2,IF(M38&lt;Metrics!$K$14,Metrics!$K$2,IF(M38&lt;Metrics!$L$14,Metrics!$L$2,IF(M38&lt;Metrics!$M$14,Metrics!$M$2,IF(M38&lt;Metrics!$N$14,Metrics!$N$2,IF(M38&lt;Metrics!$O$14,Metrics!$O$2,IF(M38&lt;Metrics!$P$14,Metrics!$P$2,Metrics!$Q$2))))))))))</f>
        <v>7</v>
      </c>
      <c r="AB38">
        <f>IF(N38&lt;Metrics!$G$16,Metrics!$G$2,IF(N38&lt;Metrics!$H$16,Metrics!$H$2,IF(N38&lt;Metrics!$I$16,Metrics!$I$2,IF(N38&lt;Metrics!$J$16,Metrics!$J$2,IF(N38&lt;Metrics!$K$16,Metrics!$K$2,IF(N38&lt;Metrics!$L$16,Metrics!$L$2,IF(N38&lt;Metrics!$M$16,Metrics!$M$2,IF(N38&lt;Metrics!$N$16,Metrics!$N$2,IF(N38&lt;Metrics!$O$16,Metrics!$O$2,IF(N38&lt;Metrics!$P$16,Metrics!$P$2,Metrics!$Q$2))))))))))</f>
        <v>9</v>
      </c>
      <c r="AC38">
        <f>IF(O38&lt;Metrics!$G$22,Metrics!$G$2,IF(O38&lt;Metrics!$H$22,Metrics!$H$2,IF(O38&lt;Metrics!$I$22,Metrics!$I$2,IF(O38&lt;Metrics!$J$22,Metrics!$J$2,IF(O38&lt;Metrics!$K$22,Metrics!$K$2,IF(O38&lt;Metrics!$L$22,Metrics!$L$2,IF(O38&lt;Metrics!$M$22,Metrics!$M$2,IF(O38&lt;Metrics!$N$22,Metrics!$N$2,IF(O38&lt;Metrics!$O$22,Metrics!$O$2,IF(O38&lt;Metrics!$P$22,Metrics!$P$2,Metrics!$Q$2))))))))))</f>
        <v>1</v>
      </c>
      <c r="AD38" s="38">
        <f>(P38*Metrics!F$4)+(Q38*Metrics!F$8)+(S38*Metrics!F$9)+(U38*Metrics!F$10)+(V38*Metrics!F$18)+('Final Metrics'!W135*Metrics!F$19)+('Final Metrics'!X135*Metrics!F$20)+('Final Metrics'!Y135*Metrics!F$12)+('Final Metrics'!Z135*Metrics!F$13)+('Final Metrics'!AA135*Metrics!F$14)+('Final Metrics'!AB135*Metrics!F$16)</f>
        <v>220.25</v>
      </c>
      <c r="AE38" s="39">
        <f>AD38/AD$1</f>
        <v>0.22025</v>
      </c>
    </row>
    <row r="39" spans="1:31">
      <c r="A39" s="12" t="s">
        <v>93</v>
      </c>
      <c r="B39" s="14">
        <v>8</v>
      </c>
      <c r="C39" s="16"/>
      <c r="D39" s="14"/>
      <c r="E39" s="14"/>
      <c r="F39" s="14"/>
      <c r="G39" s="14">
        <v>0</v>
      </c>
      <c r="H39" s="98">
        <v>38</v>
      </c>
      <c r="I39" s="98">
        <v>680</v>
      </c>
      <c r="J39" s="98">
        <v>44</v>
      </c>
      <c r="K39" s="98">
        <v>960</v>
      </c>
      <c r="L39" s="98">
        <v>298</v>
      </c>
      <c r="M39" s="98">
        <v>2085</v>
      </c>
      <c r="N39" s="98">
        <v>0</v>
      </c>
      <c r="O39" s="56">
        <v>0</v>
      </c>
      <c r="P39">
        <f>IF(B39&lt;Metrics!$G$4,Metrics!$G$2,IF(B39&lt;Metrics!$H$4,Metrics!$H$2,IF(B39&lt;Metrics!$I$4,Metrics!$I$2,IF(B39&lt;Metrics!$J$4,Metrics!$J$2,IF(B39&lt;Metrics!$K$4,Metrics!$K$2,IF(B39&lt;Metrics!$L$4,Metrics!$L$2,IF(B39&lt;Metrics!$M$4,Metrics!$M$2,IF(B39&lt;Metrics!$N$4,Metrics!$N$2,IF(B39&lt;Metrics!$O$4,Metrics!$O$2,IF(B39&lt;Metrics!$P$4,Metrics!$P$2,Metrics!Q$2))))))))))</f>
        <v>0</v>
      </c>
      <c r="Q39">
        <f>IF(C39=Metrics!$G$8,Metrics!$G$2,IF(C39&lt;Metrics!$H$8,Metrics!$H$2,IF(C39&lt;Metrics!$I$8,Metrics!$I$2,IF(C39&lt;Metrics!$J$8,Metrics!$J$2,IF(C39&lt;Metrics!$K$8,Metrics!$K$2,IF(C39&lt;Metrics!$L$8,Metrics!$L$2,IF(C39&lt;Metrics!$M$8,Metrics!$M$2,IF(C39&lt;Metrics!$N$8,Metrics!$N$2,IF(C39&lt;Metrics!$O$8,Metrics!$O$2,IF(C39&lt;Metrics!$P$8,Metrics!$P$2,Metrics!$Q$2))))))))))</f>
        <v>0</v>
      </c>
      <c r="S39">
        <f>IF(E39&lt;Metrics!$G$9,Metrics!$G$2,IF(E39&lt;Metrics!$H$9,Metrics!$H$2,IF(E39&lt;Metrics!$I$9,Metrics!$I$2,IF(E39&lt;Metrics!$J$9,Metrics!$J$2,IF(E39&lt;Metrics!$K$9,Metrics!$K$2,IF(E39&lt;Metrics!$L$9,Metrics!$L$2,IF(E39&lt;Metrics!$M$9,Metrics!$M$2,IF(E39&lt;Metrics!$N$9,Metrics!$N$2,IF(E39&lt;Metrics!$O$9,Metrics!$O$2,IF(E39&lt;Metrics!$P$9,Metrics!$P$2,Metrics!$Q$2))))))))))</f>
        <v>0</v>
      </c>
      <c r="U39">
        <f>IF(G39&lt;Metrics!$G$10,Metrics!$G$2,IF(G39&lt;Metrics!$H$10,Metrics!$H$2,IF(G39&lt;Metrics!$I$10,Metrics!$I$2,IF(G39&lt;Metrics!$J$10,Metrics!$J$2,IF(G39&lt;Metrics!$K$10,Metrics!$K$2,IF(G39&lt;Metrics!$L$10,Metrics!$L$2,IF(G39&lt;Metrics!$M$10,Metrics!$M$2,IF(G39&lt;Metrics!$N$10,Metrics!$N$2,IF(G39&lt;Metrics!$O$10,Metrics!$O$2,IF(G39&lt;Metrics!$P$10,Metrics!$P$2,Metrics!$Q$2))))))))))</f>
        <v>0</v>
      </c>
      <c r="V39">
        <f>IF(H39&lt;Metrics!$G$18,Metrics!$G$2,IF(H39&lt;Metrics!$H$18,Metrics!$H$2,IF(H39&lt;Metrics!$I$18,Metrics!$I$2,IF(H39&lt;Metrics!$J$18,Metrics!$J$2,IF(H39&lt;Metrics!$K$18,Metrics!$K$2,IF(H39&lt;Metrics!$L$18,Metrics!$L$2,IF(H39&lt;Metrics!$M$18,Metrics!$M$2,IF(H39&lt;Metrics!$N$18,Metrics!$N$2,IF(H39&lt;Metrics!$O$18,Metrics!$O$2,IF(H39&lt;Metrics!$P$18,Metrics!$P$2,Metrics!$Q$2))))))))))</f>
        <v>5</v>
      </c>
      <c r="W39">
        <f>IF(I39&lt;Metrics!$G$19,Metrics!$G$2,IF(I39&lt;Metrics!$H$19,Metrics!$H$2,IF(I39&lt;Metrics!$I$19,Metrics!$I$2,IF(I39&lt;Metrics!$J$19,Metrics!$J$2,IF(I39&lt;Metrics!$K$19,Metrics!$K$2,IF(I39&lt;Metrics!$L$19,Metrics!$L$2,IF(I39&lt;Metrics!$M$19,Metrics!$M$2,IF(I39&lt;Metrics!$N$19,Metrics!$N$2,IF(I39&lt;Metrics!$O$19,Metrics!$O$2,IF(I39&lt;Metrics!$P$19,Metrics!$P$2,Metrics!$Q$2))))))))))</f>
        <v>4</v>
      </c>
      <c r="X39">
        <f>IF(J39&lt;Metrics!$G$20,Metrics!$G$2,IF(J39&lt;Metrics!$H$20,Metrics!$H$2,IF(J39&lt;Metrics!$I$20,Metrics!$I$2,IF(J39&lt;Metrics!$J$20,Metrics!$J$2,IF(J39&lt;Metrics!$K$20,Metrics!$K$2,IF(J39&lt;Metrics!$L$20,Metrics!$L$2,IF(J39&lt;Metrics!$M$20,Metrics!$M$2,IF(J39&lt;Metrics!$N$20,Metrics!$N$2,IF(J39&lt;Metrics!$O$20,Metrics!$O$2,IF(J39&lt;Metrics!$P$20,Metrics!$P$2,Metrics!$Q$2))))))))))</f>
        <v>4</v>
      </c>
      <c r="Y39">
        <f>IF(K39&lt;Metrics!$G$12,Metrics!$G$2,IF(K39&lt;Metrics!$H$12,Metrics!$H$2,IF(K39&lt;Metrics!$I$12,Metrics!$I$2,IF(K39&lt;Metrics!$J$12,Metrics!$J$2,IF(K39&lt;Metrics!$K$12,Metrics!$K$2,IF(K39&lt;Metrics!$L$12,Metrics!$L$2,IF(K39&lt;Metrics!$M$12,Metrics!$M$2,IF(K39&lt;Metrics!$N$12,Metrics!$N$2,IF(K39&lt;Metrics!$O$12,Metrics!$O$2,IF(K39&lt;Metrics!$P$12,Metrics!$P$2,Metrics!$Q$2))))))))))</f>
        <v>1</v>
      </c>
      <c r="Z39">
        <f>IF(L39&lt;Metrics!$G$13,Metrics!$G$2,IF(L39&lt;Metrics!$H$13,Metrics!$H$2,IF(L39&lt;Metrics!$I$13,Metrics!$I$2,IF(L39&lt;Metrics!$J$13,Metrics!$J$2,IF(L39&lt;Metrics!$K$13,Metrics!$K$2,IF(L39&lt;Metrics!$L$13,Metrics!$L$2,IF(L39&lt;Metrics!$M$13,Metrics!$M$2,IF(L39&lt;Metrics!$N$13,Metrics!$N$2,IF(L39&lt;Metrics!$O$13,Metrics!$O$2,IF(L39&lt;Metrics!$P$13,Metrics!$P$2,Metrics!$Q$2))))))))))</f>
        <v>1</v>
      </c>
      <c r="AA39">
        <f>IF(M39&lt;Metrics!$G$14,Metrics!$G$2,IF(M39&lt;Metrics!$H$14,Metrics!$H$2,IF(M39&lt;Metrics!$I$14,Metrics!$I$2,IF(M39&lt;Metrics!$J$14,Metrics!$J$2,IF(M39&lt;Metrics!$K$14,Metrics!$K$2,IF(M39&lt;Metrics!$L$14,Metrics!$L$2,IF(M39&lt;Metrics!$M$14,Metrics!$M$2,IF(M39&lt;Metrics!$N$14,Metrics!$N$2,IF(M39&lt;Metrics!$O$14,Metrics!$O$2,IF(M39&lt;Metrics!$P$14,Metrics!$P$2,Metrics!$Q$2))))))))))</f>
        <v>1</v>
      </c>
      <c r="AB39">
        <f>IF(N39&lt;Metrics!$G$16,Metrics!$G$2,IF(N39&lt;Metrics!$H$16,Metrics!$H$2,IF(N39&lt;Metrics!$I$16,Metrics!$I$2,IF(N39&lt;Metrics!$J$16,Metrics!$J$2,IF(N39&lt;Metrics!$K$16,Metrics!$K$2,IF(N39&lt;Metrics!$L$16,Metrics!$L$2,IF(N39&lt;Metrics!$M$16,Metrics!$M$2,IF(N39&lt;Metrics!$N$16,Metrics!$N$2,IF(N39&lt;Metrics!$O$16,Metrics!$O$2,IF(N39&lt;Metrics!$P$16,Metrics!$P$2,Metrics!$Q$2))))))))))</f>
        <v>0</v>
      </c>
      <c r="AC39">
        <f>IF(O39&lt;Metrics!$G$22,Metrics!$G$2,IF(O39&lt;Metrics!$H$22,Metrics!$H$2,IF(O39&lt;Metrics!$I$22,Metrics!$I$2,IF(O39&lt;Metrics!$J$22,Metrics!$J$2,IF(O39&lt;Metrics!$K$22,Metrics!$K$2,IF(O39&lt;Metrics!$L$22,Metrics!$L$2,IF(O39&lt;Metrics!$M$22,Metrics!$M$2,IF(O39&lt;Metrics!$N$22,Metrics!$N$2,IF(O39&lt;Metrics!$O$22,Metrics!$O$2,IF(O39&lt;Metrics!$P$22,Metrics!$P$2,Metrics!$Q$2))))))))))</f>
        <v>0</v>
      </c>
      <c r="AD39" s="38">
        <f>(P39*Metrics!F$4)+(Q39*Metrics!F$8)+(S39*Metrics!F$9)+(U39*Metrics!F$10)+(V39*Metrics!F$18)+('Final Metrics'!W118*Metrics!F$19)+('Final Metrics'!X118*Metrics!F$20)+('Final Metrics'!Y118*Metrics!F$12)+('Final Metrics'!Z118*Metrics!F$13)+('Final Metrics'!AA118*Metrics!F$14)+('Final Metrics'!AB118*Metrics!F$16)</f>
        <v>194.375</v>
      </c>
      <c r="AE39" s="39">
        <f>AD39/AD$1</f>
        <v>0.19437499999999999</v>
      </c>
    </row>
    <row r="40" spans="1:31">
      <c r="A40" s="12" t="s">
        <v>96</v>
      </c>
      <c r="B40" s="14">
        <v>19</v>
      </c>
      <c r="C40" s="16">
        <v>5</v>
      </c>
      <c r="D40" s="14">
        <v>1232</v>
      </c>
      <c r="E40" s="14">
        <v>1232</v>
      </c>
      <c r="F40" s="14"/>
      <c r="G40" s="14">
        <v>6160</v>
      </c>
      <c r="H40" s="98">
        <v>10</v>
      </c>
      <c r="I40" s="98">
        <v>689</v>
      </c>
      <c r="J40" s="98">
        <v>38</v>
      </c>
      <c r="K40" s="98">
        <v>1575</v>
      </c>
      <c r="L40" s="98">
        <v>1199</v>
      </c>
      <c r="M40" s="98">
        <v>941</v>
      </c>
      <c r="N40" s="98">
        <v>0</v>
      </c>
      <c r="O40" s="56">
        <v>0</v>
      </c>
      <c r="P40">
        <f>IF(B40&lt;Metrics!$G$4,Metrics!$G$2,IF(B40&lt;Metrics!$H$4,Metrics!$H$2,IF(B40&lt;Metrics!$I$4,Metrics!$I$2,IF(B40&lt;Metrics!$J$4,Metrics!$J$2,IF(B40&lt;Metrics!$K$4,Metrics!$K$2,IF(B40&lt;Metrics!$L$4,Metrics!$L$2,IF(B40&lt;Metrics!$M$4,Metrics!$M$2,IF(B40&lt;Metrics!$N$4,Metrics!$N$2,IF(B40&lt;Metrics!$O$4,Metrics!$O$2,IF(B40&lt;Metrics!$P$4,Metrics!$P$2,Metrics!Q$2))))))))))</f>
        <v>0</v>
      </c>
      <c r="Q40">
        <f>IF(C40=Metrics!$G$8,Metrics!$G$2,IF(C40&lt;Metrics!$H$8,Metrics!$H$2,IF(C40&lt;Metrics!$I$8,Metrics!$I$2,IF(C40&lt;Metrics!$J$8,Metrics!$J$2,IF(C40&lt;Metrics!$K$8,Metrics!$K$2,IF(C40&lt;Metrics!$L$8,Metrics!$L$2,IF(C40&lt;Metrics!$M$8,Metrics!$M$2,IF(C40&lt;Metrics!$N$8,Metrics!$N$2,IF(C40&lt;Metrics!$O$8,Metrics!$O$2,IF(C40&lt;Metrics!$P$8,Metrics!$P$2,Metrics!$Q$2))))))))))</f>
        <v>10</v>
      </c>
      <c r="S40">
        <f>IF(E40&lt;Metrics!$G$9,Metrics!$G$2,IF(E40&lt;Metrics!$H$9,Metrics!$H$2,IF(E40&lt;Metrics!$I$9,Metrics!$I$2,IF(E40&lt;Metrics!$J$9,Metrics!$J$2,IF(E40&lt;Metrics!$K$9,Metrics!$K$2,IF(E40&lt;Metrics!$L$9,Metrics!$L$2,IF(E40&lt;Metrics!$M$9,Metrics!$M$2,IF(E40&lt;Metrics!$N$9,Metrics!$N$2,IF(E40&lt;Metrics!$O$9,Metrics!$O$2,IF(E40&lt;Metrics!$P$9,Metrics!$P$2,Metrics!$Q$2))))))))))</f>
        <v>10</v>
      </c>
      <c r="U40">
        <f>IF(G40&lt;Metrics!$G$10,Metrics!$G$2,IF(G40&lt;Metrics!$H$10,Metrics!$H$2,IF(G40&lt;Metrics!$I$10,Metrics!$I$2,IF(G40&lt;Metrics!$J$10,Metrics!$J$2,IF(G40&lt;Metrics!$K$10,Metrics!$K$2,IF(G40&lt;Metrics!$L$10,Metrics!$L$2,IF(G40&lt;Metrics!$M$10,Metrics!$M$2,IF(G40&lt;Metrics!$N$10,Metrics!$N$2,IF(G40&lt;Metrics!$O$10,Metrics!$O$2,IF(G40&lt;Metrics!$P$10,Metrics!$P$2,Metrics!$Q$2))))))))))</f>
        <v>10</v>
      </c>
      <c r="V40">
        <f>IF(H40&lt;Metrics!$G$18,Metrics!$G$2,IF(H40&lt;Metrics!$H$18,Metrics!$H$2,IF(H40&lt;Metrics!$I$18,Metrics!$I$2,IF(H40&lt;Metrics!$J$18,Metrics!$J$2,IF(H40&lt;Metrics!$K$18,Metrics!$K$2,IF(H40&lt;Metrics!$L$18,Metrics!$L$2,IF(H40&lt;Metrics!$M$18,Metrics!$M$2,IF(H40&lt;Metrics!$N$18,Metrics!$N$2,IF(H40&lt;Metrics!$O$18,Metrics!$O$2,IF(H40&lt;Metrics!$P$18,Metrics!$P$2,Metrics!$Q$2))))))))))</f>
        <v>0</v>
      </c>
      <c r="W40">
        <f>IF(I40&lt;Metrics!$G$19,Metrics!$G$2,IF(I40&lt;Metrics!$H$19,Metrics!$H$2,IF(I40&lt;Metrics!$I$19,Metrics!$I$2,IF(I40&lt;Metrics!$J$19,Metrics!$J$2,IF(I40&lt;Metrics!$K$19,Metrics!$K$2,IF(I40&lt;Metrics!$L$19,Metrics!$L$2,IF(I40&lt;Metrics!$M$19,Metrics!$M$2,IF(I40&lt;Metrics!$N$19,Metrics!$N$2,IF(I40&lt;Metrics!$O$19,Metrics!$O$2,IF(I40&lt;Metrics!$P$19,Metrics!$P$2,Metrics!$Q$2))))))))))</f>
        <v>5</v>
      </c>
      <c r="X40">
        <f>IF(J40&lt;Metrics!$G$20,Metrics!$G$2,IF(J40&lt;Metrics!$H$20,Metrics!$H$2,IF(J40&lt;Metrics!$I$20,Metrics!$I$2,IF(J40&lt;Metrics!$J$20,Metrics!$J$2,IF(J40&lt;Metrics!$K$20,Metrics!$K$2,IF(J40&lt;Metrics!$L$20,Metrics!$L$2,IF(J40&lt;Metrics!$M$20,Metrics!$M$2,IF(J40&lt;Metrics!$N$20,Metrics!$N$2,IF(J40&lt;Metrics!$O$20,Metrics!$O$2,IF(J40&lt;Metrics!$P$20,Metrics!$P$2,Metrics!$Q$2))))))))))</f>
        <v>3</v>
      </c>
      <c r="Y40">
        <f>IF(K40&lt;Metrics!$G$12,Metrics!$G$2,IF(K40&lt;Metrics!$H$12,Metrics!$H$2,IF(K40&lt;Metrics!$I$12,Metrics!$I$2,IF(K40&lt;Metrics!$J$12,Metrics!$J$2,IF(K40&lt;Metrics!$K$12,Metrics!$K$2,IF(K40&lt;Metrics!$L$12,Metrics!$L$2,IF(K40&lt;Metrics!$M$12,Metrics!$M$2,IF(K40&lt;Metrics!$N$12,Metrics!$N$2,IF(K40&lt;Metrics!$O$12,Metrics!$O$2,IF(K40&lt;Metrics!$P$12,Metrics!$P$2,Metrics!$Q$2))))))))))</f>
        <v>2</v>
      </c>
      <c r="Z40">
        <f>IF(L40&lt;Metrics!$G$13,Metrics!$G$2,IF(L40&lt;Metrics!$H$13,Metrics!$H$2,IF(L40&lt;Metrics!$I$13,Metrics!$I$2,IF(L40&lt;Metrics!$J$13,Metrics!$J$2,IF(L40&lt;Metrics!$K$13,Metrics!$K$2,IF(L40&lt;Metrics!$L$13,Metrics!$L$2,IF(L40&lt;Metrics!$M$13,Metrics!$M$2,IF(L40&lt;Metrics!$N$13,Metrics!$N$2,IF(L40&lt;Metrics!$O$13,Metrics!$O$2,IF(L40&lt;Metrics!$P$13,Metrics!$P$2,Metrics!$Q$2))))))))))</f>
        <v>4</v>
      </c>
      <c r="AA40">
        <f>IF(M40&lt;Metrics!$G$14,Metrics!$G$2,IF(M40&lt;Metrics!$H$14,Metrics!$H$2,IF(M40&lt;Metrics!$I$14,Metrics!$I$2,IF(M40&lt;Metrics!$J$14,Metrics!$J$2,IF(M40&lt;Metrics!$K$14,Metrics!$K$2,IF(M40&lt;Metrics!$L$14,Metrics!$L$2,IF(M40&lt;Metrics!$M$14,Metrics!$M$2,IF(M40&lt;Metrics!$N$14,Metrics!$N$2,IF(M40&lt;Metrics!$O$14,Metrics!$O$2,IF(M40&lt;Metrics!$P$14,Metrics!$P$2,Metrics!$Q$2))))))))))</f>
        <v>0</v>
      </c>
      <c r="AB40">
        <f>IF(N40&lt;Metrics!$G$16,Metrics!$G$2,IF(N40&lt;Metrics!$H$16,Metrics!$H$2,IF(N40&lt;Metrics!$I$16,Metrics!$I$2,IF(N40&lt;Metrics!$J$16,Metrics!$J$2,IF(N40&lt;Metrics!$K$16,Metrics!$K$2,IF(N40&lt;Metrics!$L$16,Metrics!$L$2,IF(N40&lt;Metrics!$M$16,Metrics!$M$2,IF(N40&lt;Metrics!$N$16,Metrics!$N$2,IF(N40&lt;Metrics!$O$16,Metrics!$O$2,IF(N40&lt;Metrics!$P$16,Metrics!$P$2,Metrics!$Q$2))))))))))</f>
        <v>0</v>
      </c>
      <c r="AC40">
        <f>IF(O40&lt;Metrics!$G$22,Metrics!$G$2,IF(O40&lt;Metrics!$H$22,Metrics!$H$2,IF(O40&lt;Metrics!$I$22,Metrics!$I$2,IF(O40&lt;Metrics!$J$22,Metrics!$J$2,IF(O40&lt;Metrics!$K$22,Metrics!$K$2,IF(O40&lt;Metrics!$L$22,Metrics!$L$2,IF(O40&lt;Metrics!$M$22,Metrics!$M$2,IF(O40&lt;Metrics!$N$22,Metrics!$N$2,IF(O40&lt;Metrics!$O$22,Metrics!$O$2,IF(O40&lt;Metrics!$P$22,Metrics!$P$2,Metrics!$Q$2))))))))))</f>
        <v>0</v>
      </c>
      <c r="AD40" s="38">
        <f>(P40*Metrics!F$4)+(Q40*Metrics!F$8)+(S40*Metrics!F$9)+(U40*Metrics!F$10)+(V40*Metrics!F$18)+('Final Metrics'!W101*Metrics!F$19)+('Final Metrics'!X101*Metrics!F$20)+('Final Metrics'!Y101*Metrics!F$12)+('Final Metrics'!Z101*Metrics!F$13)+('Final Metrics'!AA101*Metrics!F$14)+('Final Metrics'!AB101*Metrics!F$16)</f>
        <v>335.125</v>
      </c>
      <c r="AE40" s="39">
        <f>AD40/AD$1</f>
        <v>0.33512500000000001</v>
      </c>
    </row>
    <row r="41" spans="1:31">
      <c r="A41" s="12" t="s">
        <v>100</v>
      </c>
      <c r="B41" s="14">
        <v>42</v>
      </c>
      <c r="C41" s="16"/>
      <c r="D41" s="14"/>
      <c r="E41" s="14"/>
      <c r="F41" s="14"/>
      <c r="G41" s="14">
        <v>0</v>
      </c>
      <c r="H41" s="98">
        <v>50</v>
      </c>
      <c r="I41" s="98">
        <v>741</v>
      </c>
      <c r="J41" s="98">
        <v>46</v>
      </c>
      <c r="K41" s="98">
        <v>1535</v>
      </c>
      <c r="L41" s="98">
        <v>411</v>
      </c>
      <c r="M41" s="98">
        <v>28392</v>
      </c>
      <c r="N41" s="98">
        <v>0</v>
      </c>
      <c r="O41" s="47">
        <v>7</v>
      </c>
      <c r="P41">
        <f>IF(B41&lt;Metrics!$G$4,Metrics!$G$2,IF(B41&lt;Metrics!$H$4,Metrics!$H$2,IF(B41&lt;Metrics!$I$4,Metrics!$I$2,IF(B41&lt;Metrics!$J$4,Metrics!$J$2,IF(B41&lt;Metrics!$K$4,Metrics!$K$2,IF(B41&lt;Metrics!$L$4,Metrics!$L$2,IF(B41&lt;Metrics!$M$4,Metrics!$M$2,IF(B41&lt;Metrics!$N$4,Metrics!$N$2,IF(B41&lt;Metrics!$O$4,Metrics!$O$2,IF(B41&lt;Metrics!$P$4,Metrics!$P$2,Metrics!Q$2))))))))))</f>
        <v>1</v>
      </c>
      <c r="Q41">
        <f>IF(C41=Metrics!$G$8,Metrics!$G$2,IF(C41&lt;Metrics!$H$8,Metrics!$H$2,IF(C41&lt;Metrics!$I$8,Metrics!$I$2,IF(C41&lt;Metrics!$J$8,Metrics!$J$2,IF(C41&lt;Metrics!$K$8,Metrics!$K$2,IF(C41&lt;Metrics!$L$8,Metrics!$L$2,IF(C41&lt;Metrics!$M$8,Metrics!$M$2,IF(C41&lt;Metrics!$N$8,Metrics!$N$2,IF(C41&lt;Metrics!$O$8,Metrics!$O$2,IF(C41&lt;Metrics!$P$8,Metrics!$P$2,Metrics!$Q$2))))))))))</f>
        <v>0</v>
      </c>
      <c r="S41">
        <f>IF(E41&lt;Metrics!$G$9,Metrics!$G$2,IF(E41&lt;Metrics!$H$9,Metrics!$H$2,IF(E41&lt;Metrics!$I$9,Metrics!$I$2,IF(E41&lt;Metrics!$J$9,Metrics!$J$2,IF(E41&lt;Metrics!$K$9,Metrics!$K$2,IF(E41&lt;Metrics!$L$9,Metrics!$L$2,IF(E41&lt;Metrics!$M$9,Metrics!$M$2,IF(E41&lt;Metrics!$N$9,Metrics!$N$2,IF(E41&lt;Metrics!$O$9,Metrics!$O$2,IF(E41&lt;Metrics!$P$9,Metrics!$P$2,Metrics!$Q$2))))))))))</f>
        <v>0</v>
      </c>
      <c r="U41">
        <f>IF(G41&lt;Metrics!$G$10,Metrics!$G$2,IF(G41&lt;Metrics!$H$10,Metrics!$H$2,IF(G41&lt;Metrics!$I$10,Metrics!$I$2,IF(G41&lt;Metrics!$J$10,Metrics!$J$2,IF(G41&lt;Metrics!$K$10,Metrics!$K$2,IF(G41&lt;Metrics!$L$10,Metrics!$L$2,IF(G41&lt;Metrics!$M$10,Metrics!$M$2,IF(G41&lt;Metrics!$N$10,Metrics!$N$2,IF(G41&lt;Metrics!$O$10,Metrics!$O$2,IF(G41&lt;Metrics!$P$10,Metrics!$P$2,Metrics!$Q$2))))))))))</f>
        <v>0</v>
      </c>
      <c r="V41">
        <f>IF(H41&lt;Metrics!$G$18,Metrics!$G$2,IF(H41&lt;Metrics!$H$18,Metrics!$H$2,IF(H41&lt;Metrics!$I$18,Metrics!$I$2,IF(H41&lt;Metrics!$J$18,Metrics!$J$2,IF(H41&lt;Metrics!$K$18,Metrics!$K$2,IF(H41&lt;Metrics!$L$18,Metrics!$L$2,IF(H41&lt;Metrics!$M$18,Metrics!$M$2,IF(H41&lt;Metrics!$N$18,Metrics!$N$2,IF(H41&lt;Metrics!$O$18,Metrics!$O$2,IF(H41&lt;Metrics!$P$18,Metrics!$P$2,Metrics!$Q$2))))))))))</f>
        <v>7</v>
      </c>
      <c r="W41">
        <f>IF(I41&lt;Metrics!$G$19,Metrics!$G$2,IF(I41&lt;Metrics!$H$19,Metrics!$H$2,IF(I41&lt;Metrics!$I$19,Metrics!$I$2,IF(I41&lt;Metrics!$J$19,Metrics!$J$2,IF(I41&lt;Metrics!$K$19,Metrics!$K$2,IF(I41&lt;Metrics!$L$19,Metrics!$L$2,IF(I41&lt;Metrics!$M$19,Metrics!$M$2,IF(I41&lt;Metrics!$N$19,Metrics!$N$2,IF(I41&lt;Metrics!$O$19,Metrics!$O$2,IF(I41&lt;Metrics!$P$19,Metrics!$P$2,Metrics!$Q$2))))))))))</f>
        <v>6</v>
      </c>
      <c r="X41">
        <f>IF(J41&lt;Metrics!$G$20,Metrics!$G$2,IF(J41&lt;Metrics!$H$20,Metrics!$H$2,IF(J41&lt;Metrics!$I$20,Metrics!$I$2,IF(J41&lt;Metrics!$J$20,Metrics!$J$2,IF(J41&lt;Metrics!$K$20,Metrics!$K$2,IF(J41&lt;Metrics!$L$20,Metrics!$L$2,IF(J41&lt;Metrics!$M$20,Metrics!$M$2,IF(J41&lt;Metrics!$N$20,Metrics!$N$2,IF(J41&lt;Metrics!$O$20,Metrics!$O$2,IF(J41&lt;Metrics!$P$20,Metrics!$P$2,Metrics!$Q$2))))))))))</f>
        <v>5</v>
      </c>
      <c r="Y41">
        <f>IF(K41&lt;Metrics!$G$12,Metrics!$G$2,IF(K41&lt;Metrics!$H$12,Metrics!$H$2,IF(K41&lt;Metrics!$I$12,Metrics!$I$2,IF(K41&lt;Metrics!$J$12,Metrics!$J$2,IF(K41&lt;Metrics!$K$12,Metrics!$K$2,IF(K41&lt;Metrics!$L$12,Metrics!$L$2,IF(K41&lt;Metrics!$M$12,Metrics!$M$2,IF(K41&lt;Metrics!$N$12,Metrics!$N$2,IF(K41&lt;Metrics!$O$12,Metrics!$O$2,IF(K41&lt;Metrics!$P$12,Metrics!$P$2,Metrics!$Q$2))))))))))</f>
        <v>1</v>
      </c>
      <c r="Z41">
        <f>IF(L41&lt;Metrics!$G$13,Metrics!$G$2,IF(L41&lt;Metrics!$H$13,Metrics!$H$2,IF(L41&lt;Metrics!$I$13,Metrics!$I$2,IF(L41&lt;Metrics!$J$13,Metrics!$J$2,IF(L41&lt;Metrics!$K$13,Metrics!$K$2,IF(L41&lt;Metrics!$L$13,Metrics!$L$2,IF(L41&lt;Metrics!$M$13,Metrics!$M$2,IF(L41&lt;Metrics!$N$13,Metrics!$N$2,IF(L41&lt;Metrics!$O$13,Metrics!$O$2,IF(L41&lt;Metrics!$P$13,Metrics!$P$2,Metrics!$Q$2))))))))))</f>
        <v>2</v>
      </c>
      <c r="AA41">
        <f>IF(M41&lt;Metrics!$G$14,Metrics!$G$2,IF(M41&lt;Metrics!$H$14,Metrics!$H$2,IF(M41&lt;Metrics!$I$14,Metrics!$I$2,IF(M41&lt;Metrics!$J$14,Metrics!$J$2,IF(M41&lt;Metrics!$K$14,Metrics!$K$2,IF(M41&lt;Metrics!$L$14,Metrics!$L$2,IF(M41&lt;Metrics!$M$14,Metrics!$M$2,IF(M41&lt;Metrics!$N$14,Metrics!$N$2,IF(M41&lt;Metrics!$O$14,Metrics!$O$2,IF(M41&lt;Metrics!$P$14,Metrics!$P$2,Metrics!$Q$2))))))))))</f>
        <v>7</v>
      </c>
      <c r="AB41">
        <f>IF(N41&lt;Metrics!$G$16,Metrics!$G$2,IF(N41&lt;Metrics!$H$16,Metrics!$H$2,IF(N41&lt;Metrics!$I$16,Metrics!$I$2,IF(N41&lt;Metrics!$J$16,Metrics!$J$2,IF(N41&lt;Metrics!$K$16,Metrics!$K$2,IF(N41&lt;Metrics!$L$16,Metrics!$L$2,IF(N41&lt;Metrics!$M$16,Metrics!$M$2,IF(N41&lt;Metrics!$N$16,Metrics!$N$2,IF(N41&lt;Metrics!$O$16,Metrics!$O$2,IF(N41&lt;Metrics!$P$16,Metrics!$P$2,Metrics!$Q$2))))))))))</f>
        <v>0</v>
      </c>
      <c r="AC41">
        <f>IF(O41&lt;Metrics!$G$22,Metrics!$G$2,IF(O41&lt;Metrics!$H$22,Metrics!$H$2,IF(O41&lt;Metrics!$I$22,Metrics!$I$2,IF(O41&lt;Metrics!$J$22,Metrics!$J$2,IF(O41&lt;Metrics!$K$22,Metrics!$K$2,IF(O41&lt;Metrics!$L$22,Metrics!$L$2,IF(O41&lt;Metrics!$M$22,Metrics!$M$2,IF(O41&lt;Metrics!$N$22,Metrics!$N$2,IF(O41&lt;Metrics!$O$22,Metrics!$O$2,IF(O41&lt;Metrics!$P$22,Metrics!$P$2,Metrics!$Q$2))))))))))</f>
        <v>1</v>
      </c>
      <c r="AD41" s="38">
        <f>(P41*Metrics!F$4)+(Q41*Metrics!F$8)+(S41*Metrics!F$9)+(U41*Metrics!F$10)+(V41*Metrics!F$18)+('Final Metrics'!W89*Metrics!F$19)+('Final Metrics'!X89*Metrics!F$20)+('Final Metrics'!Y89*Metrics!F$12)+('Final Metrics'!Z89*Metrics!F$13)+('Final Metrics'!AA89*Metrics!F$14)+('Final Metrics'!AB89*Metrics!F$16)</f>
        <v>142.375</v>
      </c>
      <c r="AE41" s="39">
        <f>AD41/AD$1</f>
        <v>0.142375</v>
      </c>
    </row>
    <row r="42" spans="1:31">
      <c r="A42" s="12" t="s">
        <v>102</v>
      </c>
      <c r="B42" s="14">
        <v>94</v>
      </c>
      <c r="C42" s="16">
        <v>4.5</v>
      </c>
      <c r="D42" s="14">
        <v>13</v>
      </c>
      <c r="E42" s="14">
        <v>13</v>
      </c>
      <c r="F42" s="14"/>
      <c r="G42" s="14">
        <v>53</v>
      </c>
      <c r="H42" s="98">
        <v>44</v>
      </c>
      <c r="I42" s="98">
        <v>724</v>
      </c>
      <c r="J42" s="98">
        <v>51</v>
      </c>
      <c r="K42" s="98">
        <v>2731</v>
      </c>
      <c r="L42" s="98">
        <v>450</v>
      </c>
      <c r="M42" s="98">
        <v>5037</v>
      </c>
      <c r="N42" s="98">
        <v>55</v>
      </c>
      <c r="O42" s="56">
        <v>5</v>
      </c>
      <c r="P42">
        <f>IF(B42&lt;Metrics!$G$4,Metrics!$G$2,IF(B42&lt;Metrics!$H$4,Metrics!$H$2,IF(B42&lt;Metrics!$I$4,Metrics!$I$2,IF(B42&lt;Metrics!$J$4,Metrics!$J$2,IF(B42&lt;Metrics!$K$4,Metrics!$K$2,IF(B42&lt;Metrics!$L$4,Metrics!$L$2,IF(B42&lt;Metrics!$M$4,Metrics!$M$2,IF(B42&lt;Metrics!$N$4,Metrics!$N$2,IF(B42&lt;Metrics!$O$4,Metrics!$O$2,IF(B42&lt;Metrics!$P$4,Metrics!$P$2,Metrics!Q$2))))))))))</f>
        <v>2</v>
      </c>
      <c r="Q42">
        <f>IF(C42=Metrics!$G$8,Metrics!$G$2,IF(C42&lt;Metrics!$H$8,Metrics!$H$2,IF(C42&lt;Metrics!$I$8,Metrics!$I$2,IF(C42&lt;Metrics!$J$8,Metrics!$J$2,IF(C42&lt;Metrics!$K$8,Metrics!$K$2,IF(C42&lt;Metrics!$L$8,Metrics!$L$2,IF(C42&lt;Metrics!$M$8,Metrics!$M$2,IF(C42&lt;Metrics!$N$8,Metrics!$N$2,IF(C42&lt;Metrics!$O$8,Metrics!$O$2,IF(C42&lt;Metrics!$P$8,Metrics!$P$2,Metrics!$Q$2))))))))))</f>
        <v>9</v>
      </c>
      <c r="S42">
        <f>IF(E42&lt;Metrics!$G$9,Metrics!$G$2,IF(E42&lt;Metrics!$H$9,Metrics!$H$2,IF(E42&lt;Metrics!$I$9,Metrics!$I$2,IF(E42&lt;Metrics!$J$9,Metrics!$J$2,IF(E42&lt;Metrics!$K$9,Metrics!$K$2,IF(E42&lt;Metrics!$L$9,Metrics!$L$2,IF(E42&lt;Metrics!$M$9,Metrics!$M$2,IF(E42&lt;Metrics!$N$9,Metrics!$N$2,IF(E42&lt;Metrics!$O$9,Metrics!$O$2,IF(E42&lt;Metrics!$P$9,Metrics!$P$2,Metrics!$Q$2))))))))))</f>
        <v>0</v>
      </c>
      <c r="U42">
        <f>IF(G42&lt;Metrics!$G$10,Metrics!$G$2,IF(G42&lt;Metrics!$H$10,Metrics!$H$2,IF(G42&lt;Metrics!$I$10,Metrics!$I$2,IF(G42&lt;Metrics!$J$10,Metrics!$J$2,IF(G42&lt;Metrics!$K$10,Metrics!$K$2,IF(G42&lt;Metrics!$L$10,Metrics!$L$2,IF(G42&lt;Metrics!$M$10,Metrics!$M$2,IF(G42&lt;Metrics!$N$10,Metrics!$N$2,IF(G42&lt;Metrics!$O$10,Metrics!$O$2,IF(G42&lt;Metrics!$P$10,Metrics!$P$2,Metrics!$Q$2))))))))))</f>
        <v>2</v>
      </c>
      <c r="V42">
        <f>IF(H42&lt;Metrics!$G$18,Metrics!$G$2,IF(H42&lt;Metrics!$H$18,Metrics!$H$2,IF(H42&lt;Metrics!$I$18,Metrics!$I$2,IF(H42&lt;Metrics!$J$18,Metrics!$J$2,IF(H42&lt;Metrics!$K$18,Metrics!$K$2,IF(H42&lt;Metrics!$L$18,Metrics!$L$2,IF(H42&lt;Metrics!$M$18,Metrics!$M$2,IF(H42&lt;Metrics!$N$18,Metrics!$N$2,IF(H42&lt;Metrics!$O$18,Metrics!$O$2,IF(H42&lt;Metrics!$P$18,Metrics!$P$2,Metrics!$Q$2))))))))))</f>
        <v>6</v>
      </c>
      <c r="W42">
        <f>IF(I42&lt;Metrics!$G$19,Metrics!$G$2,IF(I42&lt;Metrics!$H$19,Metrics!$H$2,IF(I42&lt;Metrics!$I$19,Metrics!$I$2,IF(I42&lt;Metrics!$J$19,Metrics!$J$2,IF(I42&lt;Metrics!$K$19,Metrics!$K$2,IF(I42&lt;Metrics!$L$19,Metrics!$L$2,IF(I42&lt;Metrics!$M$19,Metrics!$M$2,IF(I42&lt;Metrics!$N$19,Metrics!$N$2,IF(I42&lt;Metrics!$O$19,Metrics!$O$2,IF(I42&lt;Metrics!$P$19,Metrics!$P$2,Metrics!$Q$2))))))))))</f>
        <v>5</v>
      </c>
      <c r="X42">
        <f>IF(J42&lt;Metrics!$G$20,Metrics!$G$2,IF(J42&lt;Metrics!$H$20,Metrics!$H$2,IF(J42&lt;Metrics!$I$20,Metrics!$I$2,IF(J42&lt;Metrics!$J$20,Metrics!$J$2,IF(J42&lt;Metrics!$K$20,Metrics!$K$2,IF(J42&lt;Metrics!$L$20,Metrics!$L$2,IF(J42&lt;Metrics!$M$20,Metrics!$M$2,IF(J42&lt;Metrics!$N$20,Metrics!$N$2,IF(J42&lt;Metrics!$O$20,Metrics!$O$2,IF(J42&lt;Metrics!$P$20,Metrics!$P$2,Metrics!$Q$2))))))))))</f>
        <v>6</v>
      </c>
      <c r="Y42">
        <f>IF(K42&lt;Metrics!$G$12,Metrics!$G$2,IF(K42&lt;Metrics!$H$12,Metrics!$H$2,IF(K42&lt;Metrics!$I$12,Metrics!$I$2,IF(K42&lt;Metrics!$J$12,Metrics!$J$2,IF(K42&lt;Metrics!$K$12,Metrics!$K$2,IF(K42&lt;Metrics!$L$12,Metrics!$L$2,IF(K42&lt;Metrics!$M$12,Metrics!$M$2,IF(K42&lt;Metrics!$N$12,Metrics!$N$2,IF(K42&lt;Metrics!$O$12,Metrics!$O$2,IF(K42&lt;Metrics!$P$12,Metrics!$P$2,Metrics!$Q$2))))))))))</f>
        <v>2</v>
      </c>
      <c r="Z42">
        <f>IF(L42&lt;Metrics!$G$13,Metrics!$G$2,IF(L42&lt;Metrics!$H$13,Metrics!$H$2,IF(L42&lt;Metrics!$I$13,Metrics!$I$2,IF(L42&lt;Metrics!$J$13,Metrics!$J$2,IF(L42&lt;Metrics!$K$13,Metrics!$K$2,IF(L42&lt;Metrics!$L$13,Metrics!$L$2,IF(L42&lt;Metrics!$M$13,Metrics!$M$2,IF(L42&lt;Metrics!$N$13,Metrics!$N$2,IF(L42&lt;Metrics!$O$13,Metrics!$O$2,IF(L42&lt;Metrics!$P$13,Metrics!$P$2,Metrics!$Q$2))))))))))</f>
        <v>2</v>
      </c>
      <c r="AA42">
        <f>IF(M42&lt;Metrics!$G$14,Metrics!$G$2,IF(M42&lt;Metrics!$H$14,Metrics!$H$2,IF(M42&lt;Metrics!$I$14,Metrics!$I$2,IF(M42&lt;Metrics!$J$14,Metrics!$J$2,IF(M42&lt;Metrics!$K$14,Metrics!$K$2,IF(M42&lt;Metrics!$L$14,Metrics!$L$2,IF(M42&lt;Metrics!$M$14,Metrics!$M$2,IF(M42&lt;Metrics!$N$14,Metrics!$N$2,IF(M42&lt;Metrics!$O$14,Metrics!$O$2,IF(M42&lt;Metrics!$P$14,Metrics!$P$2,Metrics!$Q$2))))))))))</f>
        <v>3</v>
      </c>
      <c r="AB42">
        <f>IF(N42&lt;Metrics!$G$16,Metrics!$G$2,IF(N42&lt;Metrics!$H$16,Metrics!$H$2,IF(N42&lt;Metrics!$I$16,Metrics!$I$2,IF(N42&lt;Metrics!$J$16,Metrics!$J$2,IF(N42&lt;Metrics!$K$16,Metrics!$K$2,IF(N42&lt;Metrics!$L$16,Metrics!$L$2,IF(N42&lt;Metrics!$M$16,Metrics!$M$2,IF(N42&lt;Metrics!$N$16,Metrics!$N$2,IF(N42&lt;Metrics!$O$16,Metrics!$O$2,IF(N42&lt;Metrics!$P$16,Metrics!$P$2,Metrics!$Q$2))))))))))</f>
        <v>6</v>
      </c>
      <c r="AC42">
        <f>IF(O42&lt;Metrics!$G$22,Metrics!$G$2,IF(O42&lt;Metrics!$H$22,Metrics!$H$2,IF(O42&lt;Metrics!$I$22,Metrics!$I$2,IF(O42&lt;Metrics!$J$22,Metrics!$J$2,IF(O42&lt;Metrics!$K$22,Metrics!$K$2,IF(O42&lt;Metrics!$L$22,Metrics!$L$2,IF(O42&lt;Metrics!$M$22,Metrics!$M$2,IF(O42&lt;Metrics!$N$22,Metrics!$N$2,IF(O42&lt;Metrics!$O$22,Metrics!$O$2,IF(O42&lt;Metrics!$P$22,Metrics!$P$2,Metrics!$Q$2))))))))))</f>
        <v>1</v>
      </c>
      <c r="AD42" s="38">
        <f>(P42*Metrics!F$4)+(Q42*Metrics!F$8)+(S42*Metrics!F$9)+(U42*Metrics!F$10)+(V42*Metrics!F$18)+('Final Metrics'!W69*Metrics!F$19)+('Final Metrics'!X69*Metrics!F$20)+('Final Metrics'!Y69*Metrics!F$12)+('Final Metrics'!Z69*Metrics!F$13)+('Final Metrics'!AA69*Metrics!F$14)+('Final Metrics'!AB69*Metrics!F$16)</f>
        <v>339.25</v>
      </c>
      <c r="AE42" s="39">
        <f>AD42/AD$1</f>
        <v>0.33925</v>
      </c>
    </row>
    <row r="43" spans="1:31">
      <c r="A43" s="12" t="s">
        <v>104</v>
      </c>
      <c r="B43" s="14">
        <v>1</v>
      </c>
      <c r="C43" s="16"/>
      <c r="D43" s="14"/>
      <c r="E43" s="14"/>
      <c r="F43" s="14"/>
      <c r="G43" s="14">
        <v>0</v>
      </c>
      <c r="H43" s="98">
        <v>1</v>
      </c>
      <c r="I43" s="98">
        <v>411</v>
      </c>
      <c r="J43" s="98">
        <v>17</v>
      </c>
      <c r="K43" s="98">
        <v>40</v>
      </c>
      <c r="L43" s="98">
        <v>47</v>
      </c>
      <c r="M43" s="98">
        <v>44</v>
      </c>
      <c r="N43" s="98">
        <v>0</v>
      </c>
      <c r="O43" s="47"/>
      <c r="P43">
        <f>IF(B43&lt;Metrics!$G$4,Metrics!$G$2,IF(B43&lt;Metrics!$H$4,Metrics!$H$2,IF(B43&lt;Metrics!$I$4,Metrics!$I$2,IF(B43&lt;Metrics!$J$4,Metrics!$J$2,IF(B43&lt;Metrics!$K$4,Metrics!$K$2,IF(B43&lt;Metrics!$L$4,Metrics!$L$2,IF(B43&lt;Metrics!$M$4,Metrics!$M$2,IF(B43&lt;Metrics!$N$4,Metrics!$N$2,IF(B43&lt;Metrics!$O$4,Metrics!$O$2,IF(B43&lt;Metrics!$P$4,Metrics!$P$2,Metrics!Q$2))))))))))</f>
        <v>0</v>
      </c>
      <c r="Q43">
        <f>IF(C43=Metrics!$G$8,Metrics!$G$2,IF(C43&lt;Metrics!$H$8,Metrics!$H$2,IF(C43&lt;Metrics!$I$8,Metrics!$I$2,IF(C43&lt;Metrics!$J$8,Metrics!$J$2,IF(C43&lt;Metrics!$K$8,Metrics!$K$2,IF(C43&lt;Metrics!$L$8,Metrics!$L$2,IF(C43&lt;Metrics!$M$8,Metrics!$M$2,IF(C43&lt;Metrics!$N$8,Metrics!$N$2,IF(C43&lt;Metrics!$O$8,Metrics!$O$2,IF(C43&lt;Metrics!$P$8,Metrics!$P$2,Metrics!$Q$2))))))))))</f>
        <v>0</v>
      </c>
      <c r="S43">
        <f>IF(E43&lt;Metrics!$G$9,Metrics!$G$2,IF(E43&lt;Metrics!$H$9,Metrics!$H$2,IF(E43&lt;Metrics!$I$9,Metrics!$I$2,IF(E43&lt;Metrics!$J$9,Metrics!$J$2,IF(E43&lt;Metrics!$K$9,Metrics!$K$2,IF(E43&lt;Metrics!$L$9,Metrics!$L$2,IF(E43&lt;Metrics!$M$9,Metrics!$M$2,IF(E43&lt;Metrics!$N$9,Metrics!$N$2,IF(E43&lt;Metrics!$O$9,Metrics!$O$2,IF(E43&lt;Metrics!$P$9,Metrics!$P$2,Metrics!$Q$2))))))))))</f>
        <v>0</v>
      </c>
      <c r="U43">
        <f>IF(G43&lt;Metrics!$G$10,Metrics!$G$2,IF(G43&lt;Metrics!$H$10,Metrics!$H$2,IF(G43&lt;Metrics!$I$10,Metrics!$I$2,IF(G43&lt;Metrics!$J$10,Metrics!$J$2,IF(G43&lt;Metrics!$K$10,Metrics!$K$2,IF(G43&lt;Metrics!$L$10,Metrics!$L$2,IF(G43&lt;Metrics!$M$10,Metrics!$M$2,IF(G43&lt;Metrics!$N$10,Metrics!$N$2,IF(G43&lt;Metrics!$O$10,Metrics!$O$2,IF(G43&lt;Metrics!$P$10,Metrics!$P$2,Metrics!$Q$2))))))))))</f>
        <v>0</v>
      </c>
      <c r="V43">
        <f>IF(H43&lt;Metrics!$G$18,Metrics!$G$2,IF(H43&lt;Metrics!$H$18,Metrics!$H$2,IF(H43&lt;Metrics!$I$18,Metrics!$I$2,IF(H43&lt;Metrics!$J$18,Metrics!$J$2,IF(H43&lt;Metrics!$K$18,Metrics!$K$2,IF(H43&lt;Metrics!$L$18,Metrics!$L$2,IF(H43&lt;Metrics!$M$18,Metrics!$M$2,IF(H43&lt;Metrics!$N$18,Metrics!$N$2,IF(H43&lt;Metrics!$O$18,Metrics!$O$2,IF(H43&lt;Metrics!$P$18,Metrics!$P$2,Metrics!$Q$2))))))))))</f>
        <v>0</v>
      </c>
      <c r="W43">
        <f>IF(I43&lt;Metrics!$G$19,Metrics!$G$2,IF(I43&lt;Metrics!$H$19,Metrics!$H$2,IF(I43&lt;Metrics!$I$19,Metrics!$I$2,IF(I43&lt;Metrics!$J$19,Metrics!$J$2,IF(I43&lt;Metrics!$K$19,Metrics!$K$2,IF(I43&lt;Metrics!$L$19,Metrics!$L$2,IF(I43&lt;Metrics!$M$19,Metrics!$M$2,IF(I43&lt;Metrics!$N$19,Metrics!$N$2,IF(I43&lt;Metrics!$O$19,Metrics!$O$2,IF(I43&lt;Metrics!$P$19,Metrics!$P$2,Metrics!$Q$2))))))))))</f>
        <v>0</v>
      </c>
      <c r="X43">
        <f>IF(J43&lt;Metrics!$G$20,Metrics!$G$2,IF(J43&lt;Metrics!$H$20,Metrics!$H$2,IF(J43&lt;Metrics!$I$20,Metrics!$I$2,IF(J43&lt;Metrics!$J$20,Metrics!$J$2,IF(J43&lt;Metrics!$K$20,Metrics!$K$2,IF(J43&lt;Metrics!$L$20,Metrics!$L$2,IF(J43&lt;Metrics!$M$20,Metrics!$M$2,IF(J43&lt;Metrics!$N$20,Metrics!$N$2,IF(J43&lt;Metrics!$O$20,Metrics!$O$2,IF(J43&lt;Metrics!$P$20,Metrics!$P$2,Metrics!$Q$2))))))))))</f>
        <v>0</v>
      </c>
      <c r="Y43">
        <f>IF(K43&lt;Metrics!$G$12,Metrics!$G$2,IF(K43&lt;Metrics!$H$12,Metrics!$H$2,IF(K43&lt;Metrics!$I$12,Metrics!$I$2,IF(K43&lt;Metrics!$J$12,Metrics!$J$2,IF(K43&lt;Metrics!$K$12,Metrics!$K$2,IF(K43&lt;Metrics!$L$12,Metrics!$L$2,IF(K43&lt;Metrics!$M$12,Metrics!$M$2,IF(K43&lt;Metrics!$N$12,Metrics!$N$2,IF(K43&lt;Metrics!$O$12,Metrics!$O$2,IF(K43&lt;Metrics!$P$12,Metrics!$P$2,Metrics!$Q$2))))))))))</f>
        <v>0</v>
      </c>
      <c r="Z43">
        <f>IF(L43&lt;Metrics!$G$13,Metrics!$G$2,IF(L43&lt;Metrics!$H$13,Metrics!$H$2,IF(L43&lt;Metrics!$I$13,Metrics!$I$2,IF(L43&lt;Metrics!$J$13,Metrics!$J$2,IF(L43&lt;Metrics!$K$13,Metrics!$K$2,IF(L43&lt;Metrics!$L$13,Metrics!$L$2,IF(L43&lt;Metrics!$M$13,Metrics!$M$2,IF(L43&lt;Metrics!$N$13,Metrics!$N$2,IF(L43&lt;Metrics!$O$13,Metrics!$O$2,IF(L43&lt;Metrics!$P$13,Metrics!$P$2,Metrics!$Q$2))))))))))</f>
        <v>0</v>
      </c>
      <c r="AA43">
        <f>IF(M43&lt;Metrics!$G$14,Metrics!$G$2,IF(M43&lt;Metrics!$H$14,Metrics!$H$2,IF(M43&lt;Metrics!$I$14,Metrics!$I$2,IF(M43&lt;Metrics!$J$14,Metrics!$J$2,IF(M43&lt;Metrics!$K$14,Metrics!$K$2,IF(M43&lt;Metrics!$L$14,Metrics!$L$2,IF(M43&lt;Metrics!$M$14,Metrics!$M$2,IF(M43&lt;Metrics!$N$14,Metrics!$N$2,IF(M43&lt;Metrics!$O$14,Metrics!$O$2,IF(M43&lt;Metrics!$P$14,Metrics!$P$2,Metrics!$Q$2))))))))))</f>
        <v>0</v>
      </c>
      <c r="AB43">
        <f>IF(N43&lt;Metrics!$G$16,Metrics!$G$2,IF(N43&lt;Metrics!$H$16,Metrics!$H$2,IF(N43&lt;Metrics!$I$16,Metrics!$I$2,IF(N43&lt;Metrics!$J$16,Metrics!$J$2,IF(N43&lt;Metrics!$K$16,Metrics!$K$2,IF(N43&lt;Metrics!$L$16,Metrics!$L$2,IF(N43&lt;Metrics!$M$16,Metrics!$M$2,IF(N43&lt;Metrics!$N$16,Metrics!$N$2,IF(N43&lt;Metrics!$O$16,Metrics!$O$2,IF(N43&lt;Metrics!$P$16,Metrics!$P$2,Metrics!$Q$2))))))))))</f>
        <v>0</v>
      </c>
      <c r="AC43">
        <f>IF(O43&lt;Metrics!$G$22,Metrics!$G$2,IF(O43&lt;Metrics!$H$22,Metrics!$H$2,IF(O43&lt;Metrics!$I$22,Metrics!$I$2,IF(O43&lt;Metrics!$J$22,Metrics!$J$2,IF(O43&lt;Metrics!$K$22,Metrics!$K$2,IF(O43&lt;Metrics!$L$22,Metrics!$L$2,IF(O43&lt;Metrics!$M$22,Metrics!$M$2,IF(O43&lt;Metrics!$N$22,Metrics!$N$2,IF(O43&lt;Metrics!$O$22,Metrics!$O$2,IF(O43&lt;Metrics!$P$22,Metrics!$P$2,Metrics!$Q$2))))))))))</f>
        <v>0</v>
      </c>
      <c r="AD43" s="38">
        <f>(P43*Metrics!F$4)+(Q43*Metrics!F$8)+(S43*Metrics!F$9)+(U43*Metrics!F$10)+(V43*Metrics!F$18)+('Final Metrics'!W154*Metrics!F$19)+('Final Metrics'!X154*Metrics!F$20)+('Final Metrics'!Y154*Metrics!F$12)+('Final Metrics'!Z154*Metrics!F$13)+('Final Metrics'!AA154*Metrics!F$14)+('Final Metrics'!AB154*Metrics!F$16)</f>
        <v>0</v>
      </c>
      <c r="AE43" s="39">
        <f>AD43/AD$1</f>
        <v>0</v>
      </c>
    </row>
    <row r="44" spans="1:31">
      <c r="A44" s="12" t="s">
        <v>106</v>
      </c>
      <c r="B44" s="14">
        <v>60</v>
      </c>
      <c r="C44" s="16"/>
      <c r="D44" s="14"/>
      <c r="E44" s="14"/>
      <c r="F44" s="14"/>
      <c r="G44" s="14">
        <v>0</v>
      </c>
      <c r="H44" s="98">
        <v>8</v>
      </c>
      <c r="I44" s="98">
        <v>550</v>
      </c>
      <c r="J44" s="98">
        <v>22</v>
      </c>
      <c r="K44" s="98">
        <v>395</v>
      </c>
      <c r="L44" s="98">
        <v>663</v>
      </c>
      <c r="M44" s="98">
        <v>967</v>
      </c>
      <c r="N44" s="98">
        <v>0</v>
      </c>
      <c r="O44" s="47">
        <v>8</v>
      </c>
      <c r="P44">
        <f>IF(B44&lt;Metrics!$G$4,Metrics!$G$2,IF(B44&lt;Metrics!$H$4,Metrics!$H$2,IF(B44&lt;Metrics!$I$4,Metrics!$I$2,IF(B44&lt;Metrics!$J$4,Metrics!$J$2,IF(B44&lt;Metrics!$K$4,Metrics!$K$2,IF(B44&lt;Metrics!$L$4,Metrics!$L$2,IF(B44&lt;Metrics!$M$4,Metrics!$M$2,IF(B44&lt;Metrics!$N$4,Metrics!$N$2,IF(B44&lt;Metrics!$O$4,Metrics!$O$2,IF(B44&lt;Metrics!$P$4,Metrics!$P$2,Metrics!Q$2))))))))))</f>
        <v>2</v>
      </c>
      <c r="Q44">
        <f>IF(C44=Metrics!$G$8,Metrics!$G$2,IF(C44&lt;Metrics!$H$8,Metrics!$H$2,IF(C44&lt;Metrics!$I$8,Metrics!$I$2,IF(C44&lt;Metrics!$J$8,Metrics!$J$2,IF(C44&lt;Metrics!$K$8,Metrics!$K$2,IF(C44&lt;Metrics!$L$8,Metrics!$L$2,IF(C44&lt;Metrics!$M$8,Metrics!$M$2,IF(C44&lt;Metrics!$N$8,Metrics!$N$2,IF(C44&lt;Metrics!$O$8,Metrics!$O$2,IF(C44&lt;Metrics!$P$8,Metrics!$P$2,Metrics!$Q$2))))))))))</f>
        <v>0</v>
      </c>
      <c r="S44">
        <f>IF(E44&lt;Metrics!$G$9,Metrics!$G$2,IF(E44&lt;Metrics!$H$9,Metrics!$H$2,IF(E44&lt;Metrics!$I$9,Metrics!$I$2,IF(E44&lt;Metrics!$J$9,Metrics!$J$2,IF(E44&lt;Metrics!$K$9,Metrics!$K$2,IF(E44&lt;Metrics!$L$9,Metrics!$L$2,IF(E44&lt;Metrics!$M$9,Metrics!$M$2,IF(E44&lt;Metrics!$N$9,Metrics!$N$2,IF(E44&lt;Metrics!$O$9,Metrics!$O$2,IF(E44&lt;Metrics!$P$9,Metrics!$P$2,Metrics!$Q$2))))))))))</f>
        <v>0</v>
      </c>
      <c r="U44">
        <f>IF(G44&lt;Metrics!$G$10,Metrics!$G$2,IF(G44&lt;Metrics!$H$10,Metrics!$H$2,IF(G44&lt;Metrics!$I$10,Metrics!$I$2,IF(G44&lt;Metrics!$J$10,Metrics!$J$2,IF(G44&lt;Metrics!$K$10,Metrics!$K$2,IF(G44&lt;Metrics!$L$10,Metrics!$L$2,IF(G44&lt;Metrics!$M$10,Metrics!$M$2,IF(G44&lt;Metrics!$N$10,Metrics!$N$2,IF(G44&lt;Metrics!$O$10,Metrics!$O$2,IF(G44&lt;Metrics!$P$10,Metrics!$P$2,Metrics!$Q$2))))))))))</f>
        <v>0</v>
      </c>
      <c r="V44">
        <f>IF(H44&lt;Metrics!$G$18,Metrics!$G$2,IF(H44&lt;Metrics!$H$18,Metrics!$H$2,IF(H44&lt;Metrics!$I$18,Metrics!$I$2,IF(H44&lt;Metrics!$J$18,Metrics!$J$2,IF(H44&lt;Metrics!$K$18,Metrics!$K$2,IF(H44&lt;Metrics!$L$18,Metrics!$L$2,IF(H44&lt;Metrics!$M$18,Metrics!$M$2,IF(H44&lt;Metrics!$N$18,Metrics!$N$2,IF(H44&lt;Metrics!$O$18,Metrics!$O$2,IF(H44&lt;Metrics!$P$18,Metrics!$P$2,Metrics!$Q$2))))))))))</f>
        <v>0</v>
      </c>
      <c r="W44">
        <f>IF(I44&lt;Metrics!$G$19,Metrics!$G$2,IF(I44&lt;Metrics!$H$19,Metrics!$H$2,IF(I44&lt;Metrics!$I$19,Metrics!$I$2,IF(I44&lt;Metrics!$J$19,Metrics!$J$2,IF(I44&lt;Metrics!$K$19,Metrics!$K$2,IF(I44&lt;Metrics!$L$19,Metrics!$L$2,IF(I44&lt;Metrics!$M$19,Metrics!$M$2,IF(I44&lt;Metrics!$N$19,Metrics!$N$2,IF(I44&lt;Metrics!$O$19,Metrics!$O$2,IF(I44&lt;Metrics!$P$19,Metrics!$P$2,Metrics!$Q$2))))))))))</f>
        <v>1</v>
      </c>
      <c r="X44">
        <f>IF(J44&lt;Metrics!$G$20,Metrics!$G$2,IF(J44&lt;Metrics!$H$20,Metrics!$H$2,IF(J44&lt;Metrics!$I$20,Metrics!$I$2,IF(J44&lt;Metrics!$J$20,Metrics!$J$2,IF(J44&lt;Metrics!$K$20,Metrics!$K$2,IF(J44&lt;Metrics!$L$20,Metrics!$L$2,IF(J44&lt;Metrics!$M$20,Metrics!$M$2,IF(J44&lt;Metrics!$N$20,Metrics!$N$2,IF(J44&lt;Metrics!$O$20,Metrics!$O$2,IF(J44&lt;Metrics!$P$20,Metrics!$P$2,Metrics!$Q$2))))))))))</f>
        <v>0</v>
      </c>
      <c r="Y44">
        <f>IF(K44&lt;Metrics!$G$12,Metrics!$G$2,IF(K44&lt;Metrics!$H$12,Metrics!$H$2,IF(K44&lt;Metrics!$I$12,Metrics!$I$2,IF(K44&lt;Metrics!$J$12,Metrics!$J$2,IF(K44&lt;Metrics!$K$12,Metrics!$K$2,IF(K44&lt;Metrics!$L$12,Metrics!$L$2,IF(K44&lt;Metrics!$M$12,Metrics!$M$2,IF(K44&lt;Metrics!$N$12,Metrics!$N$2,IF(K44&lt;Metrics!$O$12,Metrics!$O$2,IF(K44&lt;Metrics!$P$12,Metrics!$P$2,Metrics!$Q$2))))))))))</f>
        <v>0</v>
      </c>
      <c r="Z44">
        <f>IF(L44&lt;Metrics!$G$13,Metrics!$G$2,IF(L44&lt;Metrics!$H$13,Metrics!$H$2,IF(L44&lt;Metrics!$I$13,Metrics!$I$2,IF(L44&lt;Metrics!$J$13,Metrics!$J$2,IF(L44&lt;Metrics!$K$13,Metrics!$K$2,IF(L44&lt;Metrics!$L$13,Metrics!$L$2,IF(L44&lt;Metrics!$M$13,Metrics!$M$2,IF(L44&lt;Metrics!$N$13,Metrics!$N$2,IF(L44&lt;Metrics!$O$13,Metrics!$O$2,IF(L44&lt;Metrics!$P$13,Metrics!$P$2,Metrics!$Q$2))))))))))</f>
        <v>3</v>
      </c>
      <c r="AA44">
        <f>IF(M44&lt;Metrics!$G$14,Metrics!$G$2,IF(M44&lt;Metrics!$H$14,Metrics!$H$2,IF(M44&lt;Metrics!$I$14,Metrics!$I$2,IF(M44&lt;Metrics!$J$14,Metrics!$J$2,IF(M44&lt;Metrics!$K$14,Metrics!$K$2,IF(M44&lt;Metrics!$L$14,Metrics!$L$2,IF(M44&lt;Metrics!$M$14,Metrics!$M$2,IF(M44&lt;Metrics!$N$14,Metrics!$N$2,IF(M44&lt;Metrics!$O$14,Metrics!$O$2,IF(M44&lt;Metrics!$P$14,Metrics!$P$2,Metrics!$Q$2))))))))))</f>
        <v>0</v>
      </c>
      <c r="AB44">
        <f>IF(N44&lt;Metrics!$G$16,Metrics!$G$2,IF(N44&lt;Metrics!$H$16,Metrics!$H$2,IF(N44&lt;Metrics!$I$16,Metrics!$I$2,IF(N44&lt;Metrics!$J$16,Metrics!$J$2,IF(N44&lt;Metrics!$K$16,Metrics!$K$2,IF(N44&lt;Metrics!$L$16,Metrics!$L$2,IF(N44&lt;Metrics!$M$16,Metrics!$M$2,IF(N44&lt;Metrics!$N$16,Metrics!$N$2,IF(N44&lt;Metrics!$O$16,Metrics!$O$2,IF(N44&lt;Metrics!$P$16,Metrics!$P$2,Metrics!$Q$2))))))))))</f>
        <v>0</v>
      </c>
      <c r="AC44">
        <f>IF(O44&lt;Metrics!$G$22,Metrics!$G$2,IF(O44&lt;Metrics!$H$22,Metrics!$H$2,IF(O44&lt;Metrics!$I$22,Metrics!$I$2,IF(O44&lt;Metrics!$J$22,Metrics!$J$2,IF(O44&lt;Metrics!$K$22,Metrics!$K$2,IF(O44&lt;Metrics!$L$22,Metrics!$L$2,IF(O44&lt;Metrics!$M$22,Metrics!$M$2,IF(O44&lt;Metrics!$N$22,Metrics!$N$2,IF(O44&lt;Metrics!$O$22,Metrics!$O$2,IF(O44&lt;Metrics!$P$22,Metrics!$P$2,Metrics!$Q$2))))))))))</f>
        <v>1</v>
      </c>
      <c r="AD44" s="38">
        <f>(P44*Metrics!F$4)+(Q44*Metrics!F$8)+(S44*Metrics!F$9)+(U44*Metrics!F$10)+(V44*Metrics!F$18)+('Final Metrics'!W75*Metrics!F$19)+('Final Metrics'!X75*Metrics!F$20)+('Final Metrics'!Y75*Metrics!F$12)+('Final Metrics'!Z75*Metrics!F$13)+('Final Metrics'!AA75*Metrics!F$14)+('Final Metrics'!AB75*Metrics!F$16)</f>
        <v>65.5</v>
      </c>
      <c r="AE44" s="39">
        <f>AD44/AD$1</f>
        <v>6.5500000000000003E-2</v>
      </c>
    </row>
    <row r="45" spans="1:31">
      <c r="A45" s="12" t="s">
        <v>110</v>
      </c>
      <c r="B45" s="14">
        <v>376</v>
      </c>
      <c r="C45" s="16">
        <v>4.166666666666667</v>
      </c>
      <c r="D45" s="14">
        <v>877</v>
      </c>
      <c r="E45" s="14">
        <v>877</v>
      </c>
      <c r="F45" s="14"/>
      <c r="G45" s="14">
        <v>3675.5</v>
      </c>
      <c r="H45" s="98">
        <v>52</v>
      </c>
      <c r="I45" s="98">
        <v>787</v>
      </c>
      <c r="J45" s="98">
        <v>66</v>
      </c>
      <c r="K45" s="98">
        <v>11018</v>
      </c>
      <c r="L45" s="98">
        <v>78</v>
      </c>
      <c r="M45" s="98">
        <v>20071</v>
      </c>
      <c r="N45" s="98">
        <v>74</v>
      </c>
      <c r="O45" s="56">
        <v>2488</v>
      </c>
      <c r="P45">
        <f>IF(B45&lt;Metrics!$G$4,Metrics!$G$2,IF(B45&lt;Metrics!$H$4,Metrics!$H$2,IF(B45&lt;Metrics!$I$4,Metrics!$I$2,IF(B45&lt;Metrics!$J$4,Metrics!$J$2,IF(B45&lt;Metrics!$K$4,Metrics!$K$2,IF(B45&lt;Metrics!$L$4,Metrics!$L$2,IF(B45&lt;Metrics!$M$4,Metrics!$M$2,IF(B45&lt;Metrics!$N$4,Metrics!$N$2,IF(B45&lt;Metrics!$O$4,Metrics!$O$2,IF(B45&lt;Metrics!$P$4,Metrics!$P$2,Metrics!Q$2))))))))))</f>
        <v>4</v>
      </c>
      <c r="Q45">
        <f>IF(C45=Metrics!$G$8,Metrics!$G$2,IF(C45&lt;Metrics!$H$8,Metrics!$H$2,IF(C45&lt;Metrics!$I$8,Metrics!$I$2,IF(C45&lt;Metrics!$J$8,Metrics!$J$2,IF(C45&lt;Metrics!$K$8,Metrics!$K$2,IF(C45&lt;Metrics!$L$8,Metrics!$L$2,IF(C45&lt;Metrics!$M$8,Metrics!$M$2,IF(C45&lt;Metrics!$N$8,Metrics!$N$2,IF(C45&lt;Metrics!$O$8,Metrics!$O$2,IF(C45&lt;Metrics!$P$8,Metrics!$P$2,Metrics!$Q$2))))))))))</f>
        <v>9</v>
      </c>
      <c r="S45">
        <f>IF(E45&lt;Metrics!$G$9,Metrics!$G$2,IF(E45&lt;Metrics!$H$9,Metrics!$H$2,IF(E45&lt;Metrics!$I$9,Metrics!$I$2,IF(E45&lt;Metrics!$J$9,Metrics!$J$2,IF(E45&lt;Metrics!$K$9,Metrics!$K$2,IF(E45&lt;Metrics!$L$9,Metrics!$L$2,IF(E45&lt;Metrics!$M$9,Metrics!$M$2,IF(E45&lt;Metrics!$N$9,Metrics!$N$2,IF(E45&lt;Metrics!$O$9,Metrics!$O$2,IF(E45&lt;Metrics!$P$9,Metrics!$P$2,Metrics!$Q$2))))))))))</f>
        <v>9</v>
      </c>
      <c r="U45">
        <f>IF(G45&lt;Metrics!$G$10,Metrics!$G$2,IF(G45&lt;Metrics!$H$10,Metrics!$H$2,IF(G45&lt;Metrics!$I$10,Metrics!$I$2,IF(G45&lt;Metrics!$J$10,Metrics!$J$2,IF(G45&lt;Metrics!$K$10,Metrics!$K$2,IF(G45&lt;Metrics!$L$10,Metrics!$L$2,IF(G45&lt;Metrics!$M$10,Metrics!$M$2,IF(G45&lt;Metrics!$N$10,Metrics!$N$2,IF(G45&lt;Metrics!$O$10,Metrics!$O$2,IF(G45&lt;Metrics!$P$10,Metrics!$P$2,Metrics!$Q$2))))))))))</f>
        <v>9</v>
      </c>
      <c r="V45">
        <f>IF(H45&lt;Metrics!$G$18,Metrics!$G$2,IF(H45&lt;Metrics!$H$18,Metrics!$H$2,IF(H45&lt;Metrics!$I$18,Metrics!$I$2,IF(H45&lt;Metrics!$J$18,Metrics!$J$2,IF(H45&lt;Metrics!$K$18,Metrics!$K$2,IF(H45&lt;Metrics!$L$18,Metrics!$L$2,IF(H45&lt;Metrics!$M$18,Metrics!$M$2,IF(H45&lt;Metrics!$N$18,Metrics!$N$2,IF(H45&lt;Metrics!$O$18,Metrics!$O$2,IF(H45&lt;Metrics!$P$18,Metrics!$P$2,Metrics!$Q$2))))))))))</f>
        <v>7</v>
      </c>
      <c r="W45">
        <f>IF(I45&lt;Metrics!$G$19,Metrics!$G$2,IF(I45&lt;Metrics!$H$19,Metrics!$H$2,IF(I45&lt;Metrics!$I$19,Metrics!$I$2,IF(I45&lt;Metrics!$J$19,Metrics!$J$2,IF(I45&lt;Metrics!$K$19,Metrics!$K$2,IF(I45&lt;Metrics!$L$19,Metrics!$L$2,IF(I45&lt;Metrics!$M$19,Metrics!$M$2,IF(I45&lt;Metrics!$N$19,Metrics!$N$2,IF(I45&lt;Metrics!$O$19,Metrics!$O$2,IF(I45&lt;Metrics!$P$19,Metrics!$P$2,Metrics!$Q$2))))))))))</f>
        <v>7</v>
      </c>
      <c r="X45">
        <f>IF(J45&lt;Metrics!$G$20,Metrics!$G$2,IF(J45&lt;Metrics!$H$20,Metrics!$H$2,IF(J45&lt;Metrics!$I$20,Metrics!$I$2,IF(J45&lt;Metrics!$J$20,Metrics!$J$2,IF(J45&lt;Metrics!$K$20,Metrics!$K$2,IF(J45&lt;Metrics!$L$20,Metrics!$L$2,IF(J45&lt;Metrics!$M$20,Metrics!$M$2,IF(J45&lt;Metrics!$N$20,Metrics!$N$2,IF(J45&lt;Metrics!$O$20,Metrics!$O$2,IF(J45&lt;Metrics!$P$20,Metrics!$P$2,Metrics!$Q$2))))))))))</f>
        <v>8</v>
      </c>
      <c r="Y45">
        <f>IF(K45&lt;Metrics!$G$12,Metrics!$G$2,IF(K45&lt;Metrics!$H$12,Metrics!$H$2,IF(K45&lt;Metrics!$I$12,Metrics!$I$2,IF(K45&lt;Metrics!$J$12,Metrics!$J$2,IF(K45&lt;Metrics!$K$12,Metrics!$K$2,IF(K45&lt;Metrics!$L$12,Metrics!$L$2,IF(K45&lt;Metrics!$M$12,Metrics!$M$2,IF(K45&lt;Metrics!$N$12,Metrics!$N$2,IF(K45&lt;Metrics!$O$12,Metrics!$O$2,IF(K45&lt;Metrics!$P$12,Metrics!$P$2,Metrics!$Q$2))))))))))</f>
        <v>4</v>
      </c>
      <c r="Z45">
        <f>IF(L45&lt;Metrics!$G$13,Metrics!$G$2,IF(L45&lt;Metrics!$H$13,Metrics!$H$2,IF(L45&lt;Metrics!$I$13,Metrics!$I$2,IF(L45&lt;Metrics!$J$13,Metrics!$J$2,IF(L45&lt;Metrics!$K$13,Metrics!$K$2,IF(L45&lt;Metrics!$L$13,Metrics!$L$2,IF(L45&lt;Metrics!$M$13,Metrics!$M$2,IF(L45&lt;Metrics!$N$13,Metrics!$N$2,IF(L45&lt;Metrics!$O$13,Metrics!$O$2,IF(L45&lt;Metrics!$P$13,Metrics!$P$2,Metrics!$Q$2))))))))))</f>
        <v>0</v>
      </c>
      <c r="AA45">
        <f>IF(M45&lt;Metrics!$G$14,Metrics!$G$2,IF(M45&lt;Metrics!$H$14,Metrics!$H$2,IF(M45&lt;Metrics!$I$14,Metrics!$I$2,IF(M45&lt;Metrics!$J$14,Metrics!$J$2,IF(M45&lt;Metrics!$K$14,Metrics!$K$2,IF(M45&lt;Metrics!$L$14,Metrics!$L$2,IF(M45&lt;Metrics!$M$14,Metrics!$M$2,IF(M45&lt;Metrics!$N$14,Metrics!$N$2,IF(M45&lt;Metrics!$O$14,Metrics!$O$2,IF(M45&lt;Metrics!$P$14,Metrics!$P$2,Metrics!$Q$2))))))))))</f>
        <v>6</v>
      </c>
      <c r="AB45">
        <f>IF(N45&lt;Metrics!$G$16,Metrics!$G$2,IF(N45&lt;Metrics!$H$16,Metrics!$H$2,IF(N45&lt;Metrics!$I$16,Metrics!$I$2,IF(N45&lt;Metrics!$J$16,Metrics!$J$2,IF(N45&lt;Metrics!$K$16,Metrics!$K$2,IF(N45&lt;Metrics!$L$16,Metrics!$L$2,IF(N45&lt;Metrics!$M$16,Metrics!$M$2,IF(N45&lt;Metrics!$N$16,Metrics!$N$2,IF(N45&lt;Metrics!$O$16,Metrics!$O$2,IF(N45&lt;Metrics!$P$16,Metrics!$P$2,Metrics!$Q$2))))))))))</f>
        <v>9</v>
      </c>
      <c r="AC45">
        <f>IF(O45&lt;Metrics!$G$22,Metrics!$G$2,IF(O45&lt;Metrics!$H$22,Metrics!$H$2,IF(O45&lt;Metrics!$I$22,Metrics!$I$2,IF(O45&lt;Metrics!$J$22,Metrics!$J$2,IF(O45&lt;Metrics!$K$22,Metrics!$K$2,IF(O45&lt;Metrics!$L$22,Metrics!$L$2,IF(O45&lt;Metrics!$M$22,Metrics!$M$2,IF(O45&lt;Metrics!$N$22,Metrics!$N$2,IF(O45&lt;Metrics!$O$22,Metrics!$O$2,IF(O45&lt;Metrics!$P$22,Metrics!$P$2,Metrics!$Q$2))))))))))</f>
        <v>4</v>
      </c>
      <c r="AD45" s="38">
        <f>(P45*Metrics!F$4)+(Q45*Metrics!F$8)+(S45*Metrics!F$9)+(U45*Metrics!F$10)+(V45*Metrics!F$18)+('Final Metrics'!W44*Metrics!F$19)+('Final Metrics'!X44*Metrics!F$20)+('Final Metrics'!Y44*Metrics!F$12)+('Final Metrics'!Z44*Metrics!F$13)+('Final Metrics'!AA44*Metrics!F$14)+('Final Metrics'!AB44*Metrics!F$16)</f>
        <v>353</v>
      </c>
      <c r="AE45" s="39">
        <f>AD45/AD$1</f>
        <v>0.35299999999999998</v>
      </c>
    </row>
    <row r="46" spans="1:31">
      <c r="A46" s="12" t="s">
        <v>112</v>
      </c>
      <c r="B46" s="14">
        <v>5</v>
      </c>
      <c r="C46" s="16"/>
      <c r="D46" s="14"/>
      <c r="E46" s="14"/>
      <c r="F46" s="14"/>
      <c r="G46" s="14">
        <v>0</v>
      </c>
      <c r="H46" s="98">
        <v>52</v>
      </c>
      <c r="I46" s="98">
        <v>771</v>
      </c>
      <c r="J46" s="98">
        <v>63</v>
      </c>
      <c r="K46" s="98">
        <v>3442</v>
      </c>
      <c r="L46" s="98">
        <v>468</v>
      </c>
      <c r="M46" s="98">
        <v>37392</v>
      </c>
      <c r="N46" s="98">
        <v>70</v>
      </c>
      <c r="O46" s="47">
        <v>12519</v>
      </c>
      <c r="P46">
        <f>IF(B46&lt;Metrics!$G$4,Metrics!$G$2,IF(B46&lt;Metrics!$H$4,Metrics!$H$2,IF(B46&lt;Metrics!$I$4,Metrics!$I$2,IF(B46&lt;Metrics!$J$4,Metrics!$J$2,IF(B46&lt;Metrics!$K$4,Metrics!$K$2,IF(B46&lt;Metrics!$L$4,Metrics!$L$2,IF(B46&lt;Metrics!$M$4,Metrics!$M$2,IF(B46&lt;Metrics!$N$4,Metrics!$N$2,IF(B46&lt;Metrics!$O$4,Metrics!$O$2,IF(B46&lt;Metrics!$P$4,Metrics!$P$2,Metrics!Q$2))))))))))</f>
        <v>0</v>
      </c>
      <c r="Q46">
        <f>IF(C46=Metrics!$G$8,Metrics!$G$2,IF(C46&lt;Metrics!$H$8,Metrics!$H$2,IF(C46&lt;Metrics!$I$8,Metrics!$I$2,IF(C46&lt;Metrics!$J$8,Metrics!$J$2,IF(C46&lt;Metrics!$K$8,Metrics!$K$2,IF(C46&lt;Metrics!$L$8,Metrics!$L$2,IF(C46&lt;Metrics!$M$8,Metrics!$M$2,IF(C46&lt;Metrics!$N$8,Metrics!$N$2,IF(C46&lt;Metrics!$O$8,Metrics!$O$2,IF(C46&lt;Metrics!$P$8,Metrics!$P$2,Metrics!$Q$2))))))))))</f>
        <v>0</v>
      </c>
      <c r="S46">
        <f>IF(E46&lt;Metrics!$G$9,Metrics!$G$2,IF(E46&lt;Metrics!$H$9,Metrics!$H$2,IF(E46&lt;Metrics!$I$9,Metrics!$I$2,IF(E46&lt;Metrics!$J$9,Metrics!$J$2,IF(E46&lt;Metrics!$K$9,Metrics!$K$2,IF(E46&lt;Metrics!$L$9,Metrics!$L$2,IF(E46&lt;Metrics!$M$9,Metrics!$M$2,IF(E46&lt;Metrics!$N$9,Metrics!$N$2,IF(E46&lt;Metrics!$O$9,Metrics!$O$2,IF(E46&lt;Metrics!$P$9,Metrics!$P$2,Metrics!$Q$2))))))))))</f>
        <v>0</v>
      </c>
      <c r="U46">
        <f>IF(G46&lt;Metrics!$G$10,Metrics!$G$2,IF(G46&lt;Metrics!$H$10,Metrics!$H$2,IF(G46&lt;Metrics!$I$10,Metrics!$I$2,IF(G46&lt;Metrics!$J$10,Metrics!$J$2,IF(G46&lt;Metrics!$K$10,Metrics!$K$2,IF(G46&lt;Metrics!$L$10,Metrics!$L$2,IF(G46&lt;Metrics!$M$10,Metrics!$M$2,IF(G46&lt;Metrics!$N$10,Metrics!$N$2,IF(G46&lt;Metrics!$O$10,Metrics!$O$2,IF(G46&lt;Metrics!$P$10,Metrics!$P$2,Metrics!$Q$2))))))))))</f>
        <v>0</v>
      </c>
      <c r="V46">
        <f>IF(H46&lt;Metrics!$G$18,Metrics!$G$2,IF(H46&lt;Metrics!$H$18,Metrics!$H$2,IF(H46&lt;Metrics!$I$18,Metrics!$I$2,IF(H46&lt;Metrics!$J$18,Metrics!$J$2,IF(H46&lt;Metrics!$K$18,Metrics!$K$2,IF(H46&lt;Metrics!$L$18,Metrics!$L$2,IF(H46&lt;Metrics!$M$18,Metrics!$M$2,IF(H46&lt;Metrics!$N$18,Metrics!$N$2,IF(H46&lt;Metrics!$O$18,Metrics!$O$2,IF(H46&lt;Metrics!$P$18,Metrics!$P$2,Metrics!$Q$2))))))))))</f>
        <v>7</v>
      </c>
      <c r="W46">
        <f>IF(I46&lt;Metrics!$G$19,Metrics!$G$2,IF(I46&lt;Metrics!$H$19,Metrics!$H$2,IF(I46&lt;Metrics!$I$19,Metrics!$I$2,IF(I46&lt;Metrics!$J$19,Metrics!$J$2,IF(I46&lt;Metrics!$K$19,Metrics!$K$2,IF(I46&lt;Metrics!$L$19,Metrics!$L$2,IF(I46&lt;Metrics!$M$19,Metrics!$M$2,IF(I46&lt;Metrics!$N$19,Metrics!$N$2,IF(I46&lt;Metrics!$O$19,Metrics!$O$2,IF(I46&lt;Metrics!$P$19,Metrics!$P$2,Metrics!$Q$2))))))))))</f>
        <v>6</v>
      </c>
      <c r="X46">
        <f>IF(J46&lt;Metrics!$G$20,Metrics!$G$2,IF(J46&lt;Metrics!$H$20,Metrics!$H$2,IF(J46&lt;Metrics!$I$20,Metrics!$I$2,IF(J46&lt;Metrics!$J$20,Metrics!$J$2,IF(J46&lt;Metrics!$K$20,Metrics!$K$2,IF(J46&lt;Metrics!$L$20,Metrics!$L$2,IF(J46&lt;Metrics!$M$20,Metrics!$M$2,IF(J46&lt;Metrics!$N$20,Metrics!$N$2,IF(J46&lt;Metrics!$O$20,Metrics!$O$2,IF(J46&lt;Metrics!$P$20,Metrics!$P$2,Metrics!$Q$2))))))))))</f>
        <v>7</v>
      </c>
      <c r="Y46">
        <f>IF(K46&lt;Metrics!$G$12,Metrics!$G$2,IF(K46&lt;Metrics!$H$12,Metrics!$H$2,IF(K46&lt;Metrics!$I$12,Metrics!$I$2,IF(K46&lt;Metrics!$J$12,Metrics!$J$2,IF(K46&lt;Metrics!$K$12,Metrics!$K$2,IF(K46&lt;Metrics!$L$12,Metrics!$L$2,IF(K46&lt;Metrics!$M$12,Metrics!$M$2,IF(K46&lt;Metrics!$N$12,Metrics!$N$2,IF(K46&lt;Metrics!$O$12,Metrics!$O$2,IF(K46&lt;Metrics!$P$12,Metrics!$P$2,Metrics!$Q$2))))))))))</f>
        <v>2</v>
      </c>
      <c r="Z46">
        <f>IF(L46&lt;Metrics!$G$13,Metrics!$G$2,IF(L46&lt;Metrics!$H$13,Metrics!$H$2,IF(L46&lt;Metrics!$I$13,Metrics!$I$2,IF(L46&lt;Metrics!$J$13,Metrics!$J$2,IF(L46&lt;Metrics!$K$13,Metrics!$K$2,IF(L46&lt;Metrics!$L$13,Metrics!$L$2,IF(L46&lt;Metrics!$M$13,Metrics!$M$2,IF(L46&lt;Metrics!$N$13,Metrics!$N$2,IF(L46&lt;Metrics!$O$13,Metrics!$O$2,IF(L46&lt;Metrics!$P$13,Metrics!$P$2,Metrics!$Q$2))))))))))</f>
        <v>2</v>
      </c>
      <c r="AA46">
        <f>IF(M46&lt;Metrics!$G$14,Metrics!$G$2,IF(M46&lt;Metrics!$H$14,Metrics!$H$2,IF(M46&lt;Metrics!$I$14,Metrics!$I$2,IF(M46&lt;Metrics!$J$14,Metrics!$J$2,IF(M46&lt;Metrics!$K$14,Metrics!$K$2,IF(M46&lt;Metrics!$L$14,Metrics!$L$2,IF(M46&lt;Metrics!$M$14,Metrics!$M$2,IF(M46&lt;Metrics!$N$14,Metrics!$N$2,IF(M46&lt;Metrics!$O$14,Metrics!$O$2,IF(M46&lt;Metrics!$P$14,Metrics!$P$2,Metrics!$Q$2))))))))))</f>
        <v>7</v>
      </c>
      <c r="AB46">
        <f>IF(N46&lt;Metrics!$G$16,Metrics!$G$2,IF(N46&lt;Metrics!$H$16,Metrics!$H$2,IF(N46&lt;Metrics!$I$16,Metrics!$I$2,IF(N46&lt;Metrics!$J$16,Metrics!$J$2,IF(N46&lt;Metrics!$K$16,Metrics!$K$2,IF(N46&lt;Metrics!$L$16,Metrics!$L$2,IF(N46&lt;Metrics!$M$16,Metrics!$M$2,IF(N46&lt;Metrics!$N$16,Metrics!$N$2,IF(N46&lt;Metrics!$O$16,Metrics!$O$2,IF(N46&lt;Metrics!$P$16,Metrics!$P$2,Metrics!$Q$2))))))))))</f>
        <v>9</v>
      </c>
      <c r="AC46">
        <f>IF(O46&lt;Metrics!$G$22,Metrics!$G$2,IF(O46&lt;Metrics!$H$22,Metrics!$H$2,IF(O46&lt;Metrics!$I$22,Metrics!$I$2,IF(O46&lt;Metrics!$J$22,Metrics!$J$2,IF(O46&lt;Metrics!$K$22,Metrics!$K$2,IF(O46&lt;Metrics!$L$22,Metrics!$L$2,IF(O46&lt;Metrics!$M$22,Metrics!$M$2,IF(O46&lt;Metrics!$N$22,Metrics!$N$2,IF(O46&lt;Metrics!$O$22,Metrics!$O$2,IF(O46&lt;Metrics!$P$22,Metrics!$P$2,Metrics!$Q$2))))))))))</f>
        <v>6</v>
      </c>
      <c r="AD46" s="38">
        <f>(P46*Metrics!F$4)+(Q46*Metrics!F$8)+(S46*Metrics!F$9)+(U46*Metrics!F$10)+(V46*Metrics!F$18)+('Final Metrics'!W124*Metrics!F$19)+('Final Metrics'!X124*Metrics!F$20)+('Final Metrics'!Y124*Metrics!F$12)+('Final Metrics'!Z124*Metrics!F$13)+('Final Metrics'!AA124*Metrics!F$14)+('Final Metrics'!AB124*Metrics!F$16)</f>
        <v>148.75</v>
      </c>
      <c r="AE46" s="39">
        <f>AD46/AD$1</f>
        <v>0.14874999999999999</v>
      </c>
    </row>
    <row r="47" spans="1:31">
      <c r="A47" s="12" t="s">
        <v>115</v>
      </c>
      <c r="B47" s="14">
        <v>2</v>
      </c>
      <c r="C47" s="16"/>
      <c r="D47" s="14"/>
      <c r="E47" s="14"/>
      <c r="F47" s="14"/>
      <c r="G47" s="14">
        <v>0</v>
      </c>
      <c r="H47" s="98">
        <v>26</v>
      </c>
      <c r="I47" s="98">
        <v>552</v>
      </c>
      <c r="J47" s="98">
        <v>27</v>
      </c>
      <c r="K47" s="98">
        <v>185</v>
      </c>
      <c r="L47" s="98">
        <v>186</v>
      </c>
      <c r="M47" s="98">
        <v>796</v>
      </c>
      <c r="N47" s="98">
        <v>0</v>
      </c>
      <c r="O47" s="47">
        <v>31</v>
      </c>
      <c r="P47">
        <f>IF(B47&lt;Metrics!$G$4,Metrics!$G$2,IF(B47&lt;Metrics!$H$4,Metrics!$H$2,IF(B47&lt;Metrics!$I$4,Metrics!$I$2,IF(B47&lt;Metrics!$J$4,Metrics!$J$2,IF(B47&lt;Metrics!$K$4,Metrics!$K$2,IF(B47&lt;Metrics!$L$4,Metrics!$L$2,IF(B47&lt;Metrics!$M$4,Metrics!$M$2,IF(B47&lt;Metrics!$N$4,Metrics!$N$2,IF(B47&lt;Metrics!$O$4,Metrics!$O$2,IF(B47&lt;Metrics!$P$4,Metrics!$P$2,Metrics!Q$2))))))))))</f>
        <v>0</v>
      </c>
      <c r="Q47">
        <f>IF(C47=Metrics!$G$8,Metrics!$G$2,IF(C47&lt;Metrics!$H$8,Metrics!$H$2,IF(C47&lt;Metrics!$I$8,Metrics!$I$2,IF(C47&lt;Metrics!$J$8,Metrics!$J$2,IF(C47&lt;Metrics!$K$8,Metrics!$K$2,IF(C47&lt;Metrics!$L$8,Metrics!$L$2,IF(C47&lt;Metrics!$M$8,Metrics!$M$2,IF(C47&lt;Metrics!$N$8,Metrics!$N$2,IF(C47&lt;Metrics!$O$8,Metrics!$O$2,IF(C47&lt;Metrics!$P$8,Metrics!$P$2,Metrics!$Q$2))))))))))</f>
        <v>0</v>
      </c>
      <c r="S47">
        <f>IF(E47&lt;Metrics!$G$9,Metrics!$G$2,IF(E47&lt;Metrics!$H$9,Metrics!$H$2,IF(E47&lt;Metrics!$I$9,Metrics!$I$2,IF(E47&lt;Metrics!$J$9,Metrics!$J$2,IF(E47&lt;Metrics!$K$9,Metrics!$K$2,IF(E47&lt;Metrics!$L$9,Metrics!$L$2,IF(E47&lt;Metrics!$M$9,Metrics!$M$2,IF(E47&lt;Metrics!$N$9,Metrics!$N$2,IF(E47&lt;Metrics!$O$9,Metrics!$O$2,IF(E47&lt;Metrics!$P$9,Metrics!$P$2,Metrics!$Q$2))))))))))</f>
        <v>0</v>
      </c>
      <c r="U47">
        <f>IF(G47&lt;Metrics!$G$10,Metrics!$G$2,IF(G47&lt;Metrics!$H$10,Metrics!$H$2,IF(G47&lt;Metrics!$I$10,Metrics!$I$2,IF(G47&lt;Metrics!$J$10,Metrics!$J$2,IF(G47&lt;Metrics!$K$10,Metrics!$K$2,IF(G47&lt;Metrics!$L$10,Metrics!$L$2,IF(G47&lt;Metrics!$M$10,Metrics!$M$2,IF(G47&lt;Metrics!$N$10,Metrics!$N$2,IF(G47&lt;Metrics!$O$10,Metrics!$O$2,IF(G47&lt;Metrics!$P$10,Metrics!$P$2,Metrics!$Q$2))))))))))</f>
        <v>0</v>
      </c>
      <c r="V47">
        <f>IF(H47&lt;Metrics!$G$18,Metrics!$G$2,IF(H47&lt;Metrics!$H$18,Metrics!$H$2,IF(H47&lt;Metrics!$I$18,Metrics!$I$2,IF(H47&lt;Metrics!$J$18,Metrics!$J$2,IF(H47&lt;Metrics!$K$18,Metrics!$K$2,IF(H47&lt;Metrics!$L$18,Metrics!$L$2,IF(H47&lt;Metrics!$M$18,Metrics!$M$2,IF(H47&lt;Metrics!$N$18,Metrics!$N$2,IF(H47&lt;Metrics!$O$18,Metrics!$O$2,IF(H47&lt;Metrics!$P$18,Metrics!$P$2,Metrics!$Q$2))))))))))</f>
        <v>3</v>
      </c>
      <c r="W47">
        <f>IF(I47&lt;Metrics!$G$19,Metrics!$G$2,IF(I47&lt;Metrics!$H$19,Metrics!$H$2,IF(I47&lt;Metrics!$I$19,Metrics!$I$2,IF(I47&lt;Metrics!$J$19,Metrics!$J$2,IF(I47&lt;Metrics!$K$19,Metrics!$K$2,IF(I47&lt;Metrics!$L$19,Metrics!$L$2,IF(I47&lt;Metrics!$M$19,Metrics!$M$2,IF(I47&lt;Metrics!$N$19,Metrics!$N$2,IF(I47&lt;Metrics!$O$19,Metrics!$O$2,IF(I47&lt;Metrics!$P$19,Metrics!$P$2,Metrics!$Q$2))))))))))</f>
        <v>1</v>
      </c>
      <c r="X47">
        <f>IF(J47&lt;Metrics!$G$20,Metrics!$G$2,IF(J47&lt;Metrics!$H$20,Metrics!$H$2,IF(J47&lt;Metrics!$I$20,Metrics!$I$2,IF(J47&lt;Metrics!$J$20,Metrics!$J$2,IF(J47&lt;Metrics!$K$20,Metrics!$K$2,IF(J47&lt;Metrics!$L$20,Metrics!$L$2,IF(J47&lt;Metrics!$M$20,Metrics!$M$2,IF(J47&lt;Metrics!$N$20,Metrics!$N$2,IF(J47&lt;Metrics!$O$20,Metrics!$O$2,IF(J47&lt;Metrics!$P$20,Metrics!$P$2,Metrics!$Q$2))))))))))</f>
        <v>0</v>
      </c>
      <c r="Y47">
        <f>IF(K47&lt;Metrics!$G$12,Metrics!$G$2,IF(K47&lt;Metrics!$H$12,Metrics!$H$2,IF(K47&lt;Metrics!$I$12,Metrics!$I$2,IF(K47&lt;Metrics!$J$12,Metrics!$J$2,IF(K47&lt;Metrics!$K$12,Metrics!$K$2,IF(K47&lt;Metrics!$L$12,Metrics!$L$2,IF(K47&lt;Metrics!$M$12,Metrics!$M$2,IF(K47&lt;Metrics!$N$12,Metrics!$N$2,IF(K47&lt;Metrics!$O$12,Metrics!$O$2,IF(K47&lt;Metrics!$P$12,Metrics!$P$2,Metrics!$Q$2))))))))))</f>
        <v>0</v>
      </c>
      <c r="Z47">
        <f>IF(L47&lt;Metrics!$G$13,Metrics!$G$2,IF(L47&lt;Metrics!$H$13,Metrics!$H$2,IF(L47&lt;Metrics!$I$13,Metrics!$I$2,IF(L47&lt;Metrics!$J$13,Metrics!$J$2,IF(L47&lt;Metrics!$K$13,Metrics!$K$2,IF(L47&lt;Metrics!$L$13,Metrics!$L$2,IF(L47&lt;Metrics!$M$13,Metrics!$M$2,IF(L47&lt;Metrics!$N$13,Metrics!$N$2,IF(L47&lt;Metrics!$O$13,Metrics!$O$2,IF(L47&lt;Metrics!$P$13,Metrics!$P$2,Metrics!$Q$2))))))))))</f>
        <v>0</v>
      </c>
      <c r="AA47">
        <f>IF(M47&lt;Metrics!$G$14,Metrics!$G$2,IF(M47&lt;Metrics!$H$14,Metrics!$H$2,IF(M47&lt;Metrics!$I$14,Metrics!$I$2,IF(M47&lt;Metrics!$J$14,Metrics!$J$2,IF(M47&lt;Metrics!$K$14,Metrics!$K$2,IF(M47&lt;Metrics!$L$14,Metrics!$L$2,IF(M47&lt;Metrics!$M$14,Metrics!$M$2,IF(M47&lt;Metrics!$N$14,Metrics!$N$2,IF(M47&lt;Metrics!$O$14,Metrics!$O$2,IF(M47&lt;Metrics!$P$14,Metrics!$P$2,Metrics!$Q$2))))))))))</f>
        <v>0</v>
      </c>
      <c r="AB47">
        <f>IF(N47&lt;Metrics!$G$16,Metrics!$G$2,IF(N47&lt;Metrics!$H$16,Metrics!$H$2,IF(N47&lt;Metrics!$I$16,Metrics!$I$2,IF(N47&lt;Metrics!$J$16,Metrics!$J$2,IF(N47&lt;Metrics!$K$16,Metrics!$K$2,IF(N47&lt;Metrics!$L$16,Metrics!$L$2,IF(N47&lt;Metrics!$M$16,Metrics!$M$2,IF(N47&lt;Metrics!$N$16,Metrics!$N$2,IF(N47&lt;Metrics!$O$16,Metrics!$O$2,IF(N47&lt;Metrics!$P$16,Metrics!$P$2,Metrics!$Q$2))))))))))</f>
        <v>0</v>
      </c>
      <c r="AC47">
        <f>IF(O47&lt;Metrics!$G$22,Metrics!$G$2,IF(O47&lt;Metrics!$H$22,Metrics!$H$2,IF(O47&lt;Metrics!$I$22,Metrics!$I$2,IF(O47&lt;Metrics!$J$22,Metrics!$J$2,IF(O47&lt;Metrics!$K$22,Metrics!$K$2,IF(O47&lt;Metrics!$L$22,Metrics!$L$2,IF(O47&lt;Metrics!$M$22,Metrics!$M$2,IF(O47&lt;Metrics!$N$22,Metrics!$N$2,IF(O47&lt;Metrics!$O$22,Metrics!$O$2,IF(O47&lt;Metrics!$P$22,Metrics!$P$2,Metrics!$Q$2))))))))))</f>
        <v>1</v>
      </c>
      <c r="AD47" s="38">
        <f>(P47*Metrics!F$4)+(Q47*Metrics!F$8)+(S47*Metrics!F$9)+(U47*Metrics!F$10)+(V47*Metrics!F$18)+('Final Metrics'!W145*Metrics!F$19)+('Final Metrics'!X145*Metrics!F$20)+('Final Metrics'!Y145*Metrics!F$12)+('Final Metrics'!Z145*Metrics!F$13)+('Final Metrics'!AA145*Metrics!F$14)+('Final Metrics'!AB145*Metrics!F$16)</f>
        <v>125.625</v>
      </c>
      <c r="AE47" s="39">
        <f>AD47/AD$1</f>
        <v>0.12562499999999999</v>
      </c>
    </row>
    <row r="48" spans="1:31">
      <c r="A48" s="12" t="s">
        <v>118</v>
      </c>
      <c r="B48" s="14">
        <v>368</v>
      </c>
      <c r="C48" s="16"/>
      <c r="D48" s="14"/>
      <c r="E48" s="14"/>
      <c r="F48" s="14"/>
      <c r="G48" s="14">
        <v>0</v>
      </c>
      <c r="H48" s="98">
        <v>56</v>
      </c>
      <c r="I48" s="98">
        <v>863</v>
      </c>
      <c r="J48" s="98">
        <v>66</v>
      </c>
      <c r="K48" s="98">
        <v>11309</v>
      </c>
      <c r="L48" s="98">
        <v>922</v>
      </c>
      <c r="M48" s="98">
        <v>40033</v>
      </c>
      <c r="N48" s="98">
        <v>65</v>
      </c>
      <c r="O48" s="56">
        <v>1068</v>
      </c>
      <c r="P48">
        <f>IF(B48&lt;Metrics!$G$4,Metrics!$G$2,IF(B48&lt;Metrics!$H$4,Metrics!$H$2,IF(B48&lt;Metrics!$I$4,Metrics!$I$2,IF(B48&lt;Metrics!$J$4,Metrics!$J$2,IF(B48&lt;Metrics!$K$4,Metrics!$K$2,IF(B48&lt;Metrics!$L$4,Metrics!$L$2,IF(B48&lt;Metrics!$M$4,Metrics!$M$2,IF(B48&lt;Metrics!$N$4,Metrics!$N$2,IF(B48&lt;Metrics!$O$4,Metrics!$O$2,IF(B48&lt;Metrics!$P$4,Metrics!$P$2,Metrics!Q$2))))))))))</f>
        <v>4</v>
      </c>
      <c r="Q48">
        <f>IF(C48=Metrics!$G$8,Metrics!$G$2,IF(C48&lt;Metrics!$H$8,Metrics!$H$2,IF(C48&lt;Metrics!$I$8,Metrics!$I$2,IF(C48&lt;Metrics!$J$8,Metrics!$J$2,IF(C48&lt;Metrics!$K$8,Metrics!$K$2,IF(C48&lt;Metrics!$L$8,Metrics!$L$2,IF(C48&lt;Metrics!$M$8,Metrics!$M$2,IF(C48&lt;Metrics!$N$8,Metrics!$N$2,IF(C48&lt;Metrics!$O$8,Metrics!$O$2,IF(C48&lt;Metrics!$P$8,Metrics!$P$2,Metrics!$Q$2))))))))))</f>
        <v>0</v>
      </c>
      <c r="S48">
        <f>IF(E48&lt;Metrics!$G$9,Metrics!$G$2,IF(E48&lt;Metrics!$H$9,Metrics!$H$2,IF(E48&lt;Metrics!$I$9,Metrics!$I$2,IF(E48&lt;Metrics!$J$9,Metrics!$J$2,IF(E48&lt;Metrics!$K$9,Metrics!$K$2,IF(E48&lt;Metrics!$L$9,Metrics!$L$2,IF(E48&lt;Metrics!$M$9,Metrics!$M$2,IF(E48&lt;Metrics!$N$9,Metrics!$N$2,IF(E48&lt;Metrics!$O$9,Metrics!$O$2,IF(E48&lt;Metrics!$P$9,Metrics!$P$2,Metrics!$Q$2))))))))))</f>
        <v>0</v>
      </c>
      <c r="U48">
        <f>IF(G48&lt;Metrics!$G$10,Metrics!$G$2,IF(G48&lt;Metrics!$H$10,Metrics!$H$2,IF(G48&lt;Metrics!$I$10,Metrics!$I$2,IF(G48&lt;Metrics!$J$10,Metrics!$J$2,IF(G48&lt;Metrics!$K$10,Metrics!$K$2,IF(G48&lt;Metrics!$L$10,Metrics!$L$2,IF(G48&lt;Metrics!$M$10,Metrics!$M$2,IF(G48&lt;Metrics!$N$10,Metrics!$N$2,IF(G48&lt;Metrics!$O$10,Metrics!$O$2,IF(G48&lt;Metrics!$P$10,Metrics!$P$2,Metrics!$Q$2))))))))))</f>
        <v>0</v>
      </c>
      <c r="V48">
        <f>IF(H48&lt;Metrics!$G$18,Metrics!$G$2,IF(H48&lt;Metrics!$H$18,Metrics!$H$2,IF(H48&lt;Metrics!$I$18,Metrics!$I$2,IF(H48&lt;Metrics!$J$18,Metrics!$J$2,IF(H48&lt;Metrics!$K$18,Metrics!$K$2,IF(H48&lt;Metrics!$L$18,Metrics!$L$2,IF(H48&lt;Metrics!$M$18,Metrics!$M$2,IF(H48&lt;Metrics!$N$18,Metrics!$N$2,IF(H48&lt;Metrics!$O$18,Metrics!$O$2,IF(H48&lt;Metrics!$P$18,Metrics!$P$2,Metrics!$Q$2))))))))))</f>
        <v>8</v>
      </c>
      <c r="W48">
        <f>IF(I48&lt;Metrics!$G$19,Metrics!$G$2,IF(I48&lt;Metrics!$H$19,Metrics!$H$2,IF(I48&lt;Metrics!$I$19,Metrics!$I$2,IF(I48&lt;Metrics!$J$19,Metrics!$J$2,IF(I48&lt;Metrics!$K$19,Metrics!$K$2,IF(I48&lt;Metrics!$L$19,Metrics!$L$2,IF(I48&lt;Metrics!$M$19,Metrics!$M$2,IF(I48&lt;Metrics!$N$19,Metrics!$N$2,IF(I48&lt;Metrics!$O$19,Metrics!$O$2,IF(I48&lt;Metrics!$P$19,Metrics!$P$2,Metrics!$Q$2))))))))))</f>
        <v>8</v>
      </c>
      <c r="X48">
        <f>IF(J48&lt;Metrics!$G$20,Metrics!$G$2,IF(J48&lt;Metrics!$H$20,Metrics!$H$2,IF(J48&lt;Metrics!$I$20,Metrics!$I$2,IF(J48&lt;Metrics!$J$20,Metrics!$J$2,IF(J48&lt;Metrics!$K$20,Metrics!$K$2,IF(J48&lt;Metrics!$L$20,Metrics!$L$2,IF(J48&lt;Metrics!$M$20,Metrics!$M$2,IF(J48&lt;Metrics!$N$20,Metrics!$N$2,IF(J48&lt;Metrics!$O$20,Metrics!$O$2,IF(J48&lt;Metrics!$P$20,Metrics!$P$2,Metrics!$Q$2))))))))))</f>
        <v>8</v>
      </c>
      <c r="Y48">
        <f>IF(K48&lt;Metrics!$G$12,Metrics!$G$2,IF(K48&lt;Metrics!$H$12,Metrics!$H$2,IF(K48&lt;Metrics!$I$12,Metrics!$I$2,IF(K48&lt;Metrics!$J$12,Metrics!$J$2,IF(K48&lt;Metrics!$K$12,Metrics!$K$2,IF(K48&lt;Metrics!$L$12,Metrics!$L$2,IF(K48&lt;Metrics!$M$12,Metrics!$M$2,IF(K48&lt;Metrics!$N$12,Metrics!$N$2,IF(K48&lt;Metrics!$O$12,Metrics!$O$2,IF(K48&lt;Metrics!$P$12,Metrics!$P$2,Metrics!$Q$2))))))))))</f>
        <v>4</v>
      </c>
      <c r="Z48">
        <f>IF(L48&lt;Metrics!$G$13,Metrics!$G$2,IF(L48&lt;Metrics!$H$13,Metrics!$H$2,IF(L48&lt;Metrics!$I$13,Metrics!$I$2,IF(L48&lt;Metrics!$J$13,Metrics!$J$2,IF(L48&lt;Metrics!$K$13,Metrics!$K$2,IF(L48&lt;Metrics!$L$13,Metrics!$L$2,IF(L48&lt;Metrics!$M$13,Metrics!$M$2,IF(L48&lt;Metrics!$N$13,Metrics!$N$2,IF(L48&lt;Metrics!$O$13,Metrics!$O$2,IF(L48&lt;Metrics!$P$13,Metrics!$P$2,Metrics!$Q$2))))))))))</f>
        <v>3</v>
      </c>
      <c r="AA48">
        <f>IF(M48&lt;Metrics!$G$14,Metrics!$G$2,IF(M48&lt;Metrics!$H$14,Metrics!$H$2,IF(M48&lt;Metrics!$I$14,Metrics!$I$2,IF(M48&lt;Metrics!$J$14,Metrics!$J$2,IF(M48&lt;Metrics!$K$14,Metrics!$K$2,IF(M48&lt;Metrics!$L$14,Metrics!$L$2,IF(M48&lt;Metrics!$M$14,Metrics!$M$2,IF(M48&lt;Metrics!$N$14,Metrics!$N$2,IF(M48&lt;Metrics!$O$14,Metrics!$O$2,IF(M48&lt;Metrics!$P$14,Metrics!$P$2,Metrics!$Q$2))))))))))</f>
        <v>7</v>
      </c>
      <c r="AB48">
        <f>IF(N48&lt;Metrics!$G$16,Metrics!$G$2,IF(N48&lt;Metrics!$H$16,Metrics!$H$2,IF(N48&lt;Metrics!$I$16,Metrics!$I$2,IF(N48&lt;Metrics!$J$16,Metrics!$J$2,IF(N48&lt;Metrics!$K$16,Metrics!$K$2,IF(N48&lt;Metrics!$L$16,Metrics!$L$2,IF(N48&lt;Metrics!$M$16,Metrics!$M$2,IF(N48&lt;Metrics!$N$16,Metrics!$N$2,IF(N48&lt;Metrics!$O$16,Metrics!$O$2,IF(N48&lt;Metrics!$P$16,Metrics!$P$2,Metrics!$Q$2))))))))))</f>
        <v>8</v>
      </c>
      <c r="AC48">
        <f>IF(O48&lt;Metrics!$G$22,Metrics!$G$2,IF(O48&lt;Metrics!$H$22,Metrics!$H$2,IF(O48&lt;Metrics!$I$22,Metrics!$I$2,IF(O48&lt;Metrics!$J$22,Metrics!$J$2,IF(O48&lt;Metrics!$K$22,Metrics!$K$2,IF(O48&lt;Metrics!$L$22,Metrics!$L$2,IF(O48&lt;Metrics!$M$22,Metrics!$M$2,IF(O48&lt;Metrics!$N$22,Metrics!$N$2,IF(O48&lt;Metrics!$O$22,Metrics!$O$2,IF(O48&lt;Metrics!$P$22,Metrics!$P$2,Metrics!$Q$2))))))))))</f>
        <v>3</v>
      </c>
      <c r="AD48" s="38">
        <f>(P48*Metrics!F$4)+(Q48*Metrics!F$8)+(S48*Metrics!F$9)+(U48*Metrics!F$10)+(V48*Metrics!F$18)+('Final Metrics'!W45*Metrics!F$19)+('Final Metrics'!X45*Metrics!F$20)+('Final Metrics'!Y45*Metrics!F$12)+('Final Metrics'!Z45*Metrics!F$13)+('Final Metrics'!AA45*Metrics!F$14)+('Final Metrics'!AB45*Metrics!F$16)</f>
        <v>252</v>
      </c>
      <c r="AE48" s="39">
        <f>AD48/AD$1</f>
        <v>0.252</v>
      </c>
    </row>
    <row r="49" spans="1:31">
      <c r="A49" s="12" t="s">
        <v>121</v>
      </c>
      <c r="B49" s="14">
        <v>137</v>
      </c>
      <c r="C49" s="16">
        <v>5</v>
      </c>
      <c r="D49" s="14">
        <v>24</v>
      </c>
      <c r="E49" s="14">
        <v>24</v>
      </c>
      <c r="F49" s="14"/>
      <c r="G49" s="14">
        <v>120</v>
      </c>
      <c r="H49" s="98">
        <v>47</v>
      </c>
      <c r="I49" s="98">
        <v>743</v>
      </c>
      <c r="J49" s="98">
        <v>52</v>
      </c>
      <c r="K49" s="98">
        <v>2155</v>
      </c>
      <c r="L49" s="98">
        <v>1263</v>
      </c>
      <c r="M49" s="98">
        <v>3406</v>
      </c>
      <c r="N49" s="98">
        <v>65</v>
      </c>
      <c r="O49" s="56">
        <v>196</v>
      </c>
      <c r="P49">
        <f>IF(B49&lt;Metrics!$G$4,Metrics!$G$2,IF(B49&lt;Metrics!$H$4,Metrics!$H$2,IF(B49&lt;Metrics!$I$4,Metrics!$I$2,IF(B49&lt;Metrics!$J$4,Metrics!$J$2,IF(B49&lt;Metrics!$K$4,Metrics!$K$2,IF(B49&lt;Metrics!$L$4,Metrics!$L$2,IF(B49&lt;Metrics!$M$4,Metrics!$M$2,IF(B49&lt;Metrics!$N$4,Metrics!$N$2,IF(B49&lt;Metrics!$O$4,Metrics!$O$2,IF(B49&lt;Metrics!$P$4,Metrics!$P$2,Metrics!Q$2))))))))))</f>
        <v>3</v>
      </c>
      <c r="Q49">
        <f>IF(C49=Metrics!$G$8,Metrics!$G$2,IF(C49&lt;Metrics!$H$8,Metrics!$H$2,IF(C49&lt;Metrics!$I$8,Metrics!$I$2,IF(C49&lt;Metrics!$J$8,Metrics!$J$2,IF(C49&lt;Metrics!$K$8,Metrics!$K$2,IF(C49&lt;Metrics!$L$8,Metrics!$L$2,IF(C49&lt;Metrics!$M$8,Metrics!$M$2,IF(C49&lt;Metrics!$N$8,Metrics!$N$2,IF(C49&lt;Metrics!$O$8,Metrics!$O$2,IF(C49&lt;Metrics!$P$8,Metrics!$P$2,Metrics!$Q$2))))))))))</f>
        <v>10</v>
      </c>
      <c r="S49">
        <f>IF(E49&lt;Metrics!$G$9,Metrics!$G$2,IF(E49&lt;Metrics!$H$9,Metrics!$H$2,IF(E49&lt;Metrics!$I$9,Metrics!$I$2,IF(E49&lt;Metrics!$J$9,Metrics!$J$2,IF(E49&lt;Metrics!$K$9,Metrics!$K$2,IF(E49&lt;Metrics!$L$9,Metrics!$L$2,IF(E49&lt;Metrics!$M$9,Metrics!$M$2,IF(E49&lt;Metrics!$N$9,Metrics!$N$2,IF(E49&lt;Metrics!$O$9,Metrics!$O$2,IF(E49&lt;Metrics!$P$9,Metrics!$P$2,Metrics!$Q$2))))))))))</f>
        <v>1</v>
      </c>
      <c r="U49">
        <f>IF(G49&lt;Metrics!$G$10,Metrics!$G$2,IF(G49&lt;Metrics!$H$10,Metrics!$H$2,IF(G49&lt;Metrics!$I$10,Metrics!$I$2,IF(G49&lt;Metrics!$J$10,Metrics!$J$2,IF(G49&lt;Metrics!$K$10,Metrics!$K$2,IF(G49&lt;Metrics!$L$10,Metrics!$L$2,IF(G49&lt;Metrics!$M$10,Metrics!$M$2,IF(G49&lt;Metrics!$N$10,Metrics!$N$2,IF(G49&lt;Metrics!$O$10,Metrics!$O$2,IF(G49&lt;Metrics!$P$10,Metrics!$P$2,Metrics!$Q$2))))))))))</f>
        <v>4</v>
      </c>
      <c r="V49">
        <f>IF(H49&lt;Metrics!$G$18,Metrics!$G$2,IF(H49&lt;Metrics!$H$18,Metrics!$H$2,IF(H49&lt;Metrics!$I$18,Metrics!$I$2,IF(H49&lt;Metrics!$J$18,Metrics!$J$2,IF(H49&lt;Metrics!$K$18,Metrics!$K$2,IF(H49&lt;Metrics!$L$18,Metrics!$L$2,IF(H49&lt;Metrics!$M$18,Metrics!$M$2,IF(H49&lt;Metrics!$N$18,Metrics!$N$2,IF(H49&lt;Metrics!$O$18,Metrics!$O$2,IF(H49&lt;Metrics!$P$18,Metrics!$P$2,Metrics!$Q$2))))))))))</f>
        <v>6</v>
      </c>
      <c r="W49">
        <f>IF(I49&lt;Metrics!$G$19,Metrics!$G$2,IF(I49&lt;Metrics!$H$19,Metrics!$H$2,IF(I49&lt;Metrics!$I$19,Metrics!$I$2,IF(I49&lt;Metrics!$J$19,Metrics!$J$2,IF(I49&lt;Metrics!$K$19,Metrics!$K$2,IF(I49&lt;Metrics!$L$19,Metrics!$L$2,IF(I49&lt;Metrics!$M$19,Metrics!$M$2,IF(I49&lt;Metrics!$N$19,Metrics!$N$2,IF(I49&lt;Metrics!$O$19,Metrics!$O$2,IF(I49&lt;Metrics!$P$19,Metrics!$P$2,Metrics!$Q$2))))))))))</f>
        <v>6</v>
      </c>
      <c r="X49">
        <f>IF(J49&lt;Metrics!$G$20,Metrics!$G$2,IF(J49&lt;Metrics!$H$20,Metrics!$H$2,IF(J49&lt;Metrics!$I$20,Metrics!$I$2,IF(J49&lt;Metrics!$J$20,Metrics!$J$2,IF(J49&lt;Metrics!$K$20,Metrics!$K$2,IF(J49&lt;Metrics!$L$20,Metrics!$L$2,IF(J49&lt;Metrics!$M$20,Metrics!$M$2,IF(J49&lt;Metrics!$N$20,Metrics!$N$2,IF(J49&lt;Metrics!$O$20,Metrics!$O$2,IF(J49&lt;Metrics!$P$20,Metrics!$P$2,Metrics!$Q$2))))))))))</f>
        <v>6</v>
      </c>
      <c r="Y49">
        <f>IF(K49&lt;Metrics!$G$12,Metrics!$G$2,IF(K49&lt;Metrics!$H$12,Metrics!$H$2,IF(K49&lt;Metrics!$I$12,Metrics!$I$2,IF(K49&lt;Metrics!$J$12,Metrics!$J$2,IF(K49&lt;Metrics!$K$12,Metrics!$K$2,IF(K49&lt;Metrics!$L$12,Metrics!$L$2,IF(K49&lt;Metrics!$M$12,Metrics!$M$2,IF(K49&lt;Metrics!$N$12,Metrics!$N$2,IF(K49&lt;Metrics!$O$12,Metrics!$O$2,IF(K49&lt;Metrics!$P$12,Metrics!$P$2,Metrics!$Q$2))))))))))</f>
        <v>2</v>
      </c>
      <c r="Z49">
        <f>IF(L49&lt;Metrics!$G$13,Metrics!$G$2,IF(L49&lt;Metrics!$H$13,Metrics!$H$2,IF(L49&lt;Metrics!$I$13,Metrics!$I$2,IF(L49&lt;Metrics!$J$13,Metrics!$J$2,IF(L49&lt;Metrics!$K$13,Metrics!$K$2,IF(L49&lt;Metrics!$L$13,Metrics!$L$2,IF(L49&lt;Metrics!$M$13,Metrics!$M$2,IF(L49&lt;Metrics!$N$13,Metrics!$N$2,IF(L49&lt;Metrics!$O$13,Metrics!$O$2,IF(L49&lt;Metrics!$P$13,Metrics!$P$2,Metrics!$Q$2))))))))))</f>
        <v>4</v>
      </c>
      <c r="AA49">
        <f>IF(M49&lt;Metrics!$G$14,Metrics!$G$2,IF(M49&lt;Metrics!$H$14,Metrics!$H$2,IF(M49&lt;Metrics!$I$14,Metrics!$I$2,IF(M49&lt;Metrics!$J$14,Metrics!$J$2,IF(M49&lt;Metrics!$K$14,Metrics!$K$2,IF(M49&lt;Metrics!$L$14,Metrics!$L$2,IF(M49&lt;Metrics!$M$14,Metrics!$M$2,IF(M49&lt;Metrics!$N$14,Metrics!$N$2,IF(M49&lt;Metrics!$O$14,Metrics!$O$2,IF(M49&lt;Metrics!$P$14,Metrics!$P$2,Metrics!$Q$2))))))))))</f>
        <v>2</v>
      </c>
      <c r="AB49">
        <f>IF(N49&lt;Metrics!$G$16,Metrics!$G$2,IF(N49&lt;Metrics!$H$16,Metrics!$H$2,IF(N49&lt;Metrics!$I$16,Metrics!$I$2,IF(N49&lt;Metrics!$J$16,Metrics!$J$2,IF(N49&lt;Metrics!$K$16,Metrics!$K$2,IF(N49&lt;Metrics!$L$16,Metrics!$L$2,IF(N49&lt;Metrics!$M$16,Metrics!$M$2,IF(N49&lt;Metrics!$N$16,Metrics!$N$2,IF(N49&lt;Metrics!$O$16,Metrics!$O$2,IF(N49&lt;Metrics!$P$16,Metrics!$P$2,Metrics!$Q$2))))))))))</f>
        <v>8</v>
      </c>
      <c r="AC49">
        <f>IF(O49&lt;Metrics!$G$22,Metrics!$G$2,IF(O49&lt;Metrics!$H$22,Metrics!$H$2,IF(O49&lt;Metrics!$I$22,Metrics!$I$2,IF(O49&lt;Metrics!$J$22,Metrics!$J$2,IF(O49&lt;Metrics!$K$22,Metrics!$K$2,IF(O49&lt;Metrics!$L$22,Metrics!$L$2,IF(O49&lt;Metrics!$M$22,Metrics!$M$2,IF(O49&lt;Metrics!$N$22,Metrics!$N$2,IF(O49&lt;Metrics!$O$22,Metrics!$O$2,IF(O49&lt;Metrics!$P$22,Metrics!$P$2,Metrics!$Q$2))))))))))</f>
        <v>1</v>
      </c>
      <c r="AD49" s="38">
        <f>(P49*Metrics!F$4)+(Q49*Metrics!F$8)+(S49*Metrics!F$9)+(U49*Metrics!F$10)+(V49*Metrics!F$18)+('Final Metrics'!W60*Metrics!F$19)+('Final Metrics'!X60*Metrics!F$20)+('Final Metrics'!Y60*Metrics!F$12)+('Final Metrics'!Z60*Metrics!F$13)+('Final Metrics'!AA60*Metrics!F$14)+('Final Metrics'!AB60*Metrics!F$16)</f>
        <v>282.125</v>
      </c>
      <c r="AE49" s="39">
        <f>AD49/AD$1</f>
        <v>0.28212500000000001</v>
      </c>
    </row>
    <row r="50" spans="1:31">
      <c r="A50" s="12" t="s">
        <v>123</v>
      </c>
      <c r="B50" s="14"/>
      <c r="C50" s="16"/>
      <c r="D50" s="14"/>
      <c r="E50" s="14"/>
      <c r="F50" s="14"/>
      <c r="G50" s="14">
        <v>0</v>
      </c>
      <c r="H50" s="98">
        <v>13</v>
      </c>
      <c r="I50" s="98">
        <v>691</v>
      </c>
      <c r="J50" s="98">
        <v>34</v>
      </c>
      <c r="K50" s="98">
        <v>11675</v>
      </c>
      <c r="L50" s="98">
        <v>1979</v>
      </c>
      <c r="M50" s="98">
        <v>2211</v>
      </c>
      <c r="N50" s="98">
        <v>61</v>
      </c>
      <c r="O50" s="47">
        <v>299</v>
      </c>
      <c r="P50">
        <f>IF(B50&lt;Metrics!$G$4,Metrics!$G$2,IF(B50&lt;Metrics!$H$4,Metrics!$H$2,IF(B50&lt;Metrics!$I$4,Metrics!$I$2,IF(B50&lt;Metrics!$J$4,Metrics!$J$2,IF(B50&lt;Metrics!$K$4,Metrics!$K$2,IF(B50&lt;Metrics!$L$4,Metrics!$L$2,IF(B50&lt;Metrics!$M$4,Metrics!$M$2,IF(B50&lt;Metrics!$N$4,Metrics!$N$2,IF(B50&lt;Metrics!$O$4,Metrics!$O$2,IF(B50&lt;Metrics!$P$4,Metrics!$P$2,Metrics!Q$2))))))))))</f>
        <v>0</v>
      </c>
      <c r="Q50">
        <f>IF(C50=Metrics!$G$8,Metrics!$G$2,IF(C50&lt;Metrics!$H$8,Metrics!$H$2,IF(C50&lt;Metrics!$I$8,Metrics!$I$2,IF(C50&lt;Metrics!$J$8,Metrics!$J$2,IF(C50&lt;Metrics!$K$8,Metrics!$K$2,IF(C50&lt;Metrics!$L$8,Metrics!$L$2,IF(C50&lt;Metrics!$M$8,Metrics!$M$2,IF(C50&lt;Metrics!$N$8,Metrics!$N$2,IF(C50&lt;Metrics!$O$8,Metrics!$O$2,IF(C50&lt;Metrics!$P$8,Metrics!$P$2,Metrics!$Q$2))))))))))</f>
        <v>0</v>
      </c>
      <c r="S50">
        <f>IF(E50&lt;Metrics!$G$9,Metrics!$G$2,IF(E50&lt;Metrics!$H$9,Metrics!$H$2,IF(E50&lt;Metrics!$I$9,Metrics!$I$2,IF(E50&lt;Metrics!$J$9,Metrics!$J$2,IF(E50&lt;Metrics!$K$9,Metrics!$K$2,IF(E50&lt;Metrics!$L$9,Metrics!$L$2,IF(E50&lt;Metrics!$M$9,Metrics!$M$2,IF(E50&lt;Metrics!$N$9,Metrics!$N$2,IF(E50&lt;Metrics!$O$9,Metrics!$O$2,IF(E50&lt;Metrics!$P$9,Metrics!$P$2,Metrics!$Q$2))))))))))</f>
        <v>0</v>
      </c>
      <c r="U50">
        <f>IF(G50&lt;Metrics!$G$10,Metrics!$G$2,IF(G50&lt;Metrics!$H$10,Metrics!$H$2,IF(G50&lt;Metrics!$I$10,Metrics!$I$2,IF(G50&lt;Metrics!$J$10,Metrics!$J$2,IF(G50&lt;Metrics!$K$10,Metrics!$K$2,IF(G50&lt;Metrics!$L$10,Metrics!$L$2,IF(G50&lt;Metrics!$M$10,Metrics!$M$2,IF(G50&lt;Metrics!$N$10,Metrics!$N$2,IF(G50&lt;Metrics!$O$10,Metrics!$O$2,IF(G50&lt;Metrics!$P$10,Metrics!$P$2,Metrics!$Q$2))))))))))</f>
        <v>0</v>
      </c>
      <c r="V50">
        <f>IF(H50&lt;Metrics!$G$18,Metrics!$G$2,IF(H50&lt;Metrics!$H$18,Metrics!$H$2,IF(H50&lt;Metrics!$I$18,Metrics!$I$2,IF(H50&lt;Metrics!$J$18,Metrics!$J$2,IF(H50&lt;Metrics!$K$18,Metrics!$K$2,IF(H50&lt;Metrics!$L$18,Metrics!$L$2,IF(H50&lt;Metrics!$M$18,Metrics!$M$2,IF(H50&lt;Metrics!$N$18,Metrics!$N$2,IF(H50&lt;Metrics!$O$18,Metrics!$O$2,IF(H50&lt;Metrics!$P$18,Metrics!$P$2,Metrics!$Q$2))))))))))</f>
        <v>0</v>
      </c>
      <c r="W50">
        <f>IF(I50&lt;Metrics!$G$19,Metrics!$G$2,IF(I50&lt;Metrics!$H$19,Metrics!$H$2,IF(I50&lt;Metrics!$I$19,Metrics!$I$2,IF(I50&lt;Metrics!$J$19,Metrics!$J$2,IF(I50&lt;Metrics!$K$19,Metrics!$K$2,IF(I50&lt;Metrics!$L$19,Metrics!$L$2,IF(I50&lt;Metrics!$M$19,Metrics!$M$2,IF(I50&lt;Metrics!$N$19,Metrics!$N$2,IF(I50&lt;Metrics!$O$19,Metrics!$O$2,IF(I50&lt;Metrics!$P$19,Metrics!$P$2,Metrics!$Q$2))))))))))</f>
        <v>5</v>
      </c>
      <c r="X50">
        <f>IF(J50&lt;Metrics!$G$20,Metrics!$G$2,IF(J50&lt;Metrics!$H$20,Metrics!$H$2,IF(J50&lt;Metrics!$I$20,Metrics!$I$2,IF(J50&lt;Metrics!$J$20,Metrics!$J$2,IF(J50&lt;Metrics!$K$20,Metrics!$K$2,IF(J50&lt;Metrics!$L$20,Metrics!$L$2,IF(J50&lt;Metrics!$M$20,Metrics!$M$2,IF(J50&lt;Metrics!$N$20,Metrics!$N$2,IF(J50&lt;Metrics!$O$20,Metrics!$O$2,IF(J50&lt;Metrics!$P$20,Metrics!$P$2,Metrics!$Q$2))))))))))</f>
        <v>2</v>
      </c>
      <c r="Y50">
        <f>IF(K50&lt;Metrics!$G$12,Metrics!$G$2,IF(K50&lt;Metrics!$H$12,Metrics!$H$2,IF(K50&lt;Metrics!$I$12,Metrics!$I$2,IF(K50&lt;Metrics!$J$12,Metrics!$J$2,IF(K50&lt;Metrics!$K$12,Metrics!$K$2,IF(K50&lt;Metrics!$L$12,Metrics!$L$2,IF(K50&lt;Metrics!$M$12,Metrics!$M$2,IF(K50&lt;Metrics!$N$12,Metrics!$N$2,IF(K50&lt;Metrics!$O$12,Metrics!$O$2,IF(K50&lt;Metrics!$P$12,Metrics!$P$2,Metrics!$Q$2))))))))))</f>
        <v>4</v>
      </c>
      <c r="Z50">
        <f>IF(L50&lt;Metrics!$G$13,Metrics!$G$2,IF(L50&lt;Metrics!$H$13,Metrics!$H$2,IF(L50&lt;Metrics!$I$13,Metrics!$I$2,IF(L50&lt;Metrics!$J$13,Metrics!$J$2,IF(L50&lt;Metrics!$K$13,Metrics!$K$2,IF(L50&lt;Metrics!$L$13,Metrics!$L$2,IF(L50&lt;Metrics!$M$13,Metrics!$M$2,IF(L50&lt;Metrics!$N$13,Metrics!$N$2,IF(L50&lt;Metrics!$O$13,Metrics!$O$2,IF(L50&lt;Metrics!$P$13,Metrics!$P$2,Metrics!$Q$2))))))))))</f>
        <v>5</v>
      </c>
      <c r="AA50">
        <f>IF(M50&lt;Metrics!$G$14,Metrics!$G$2,IF(M50&lt;Metrics!$H$14,Metrics!$H$2,IF(M50&lt;Metrics!$I$14,Metrics!$I$2,IF(M50&lt;Metrics!$J$14,Metrics!$J$2,IF(M50&lt;Metrics!$K$14,Metrics!$K$2,IF(M50&lt;Metrics!$L$14,Metrics!$L$2,IF(M50&lt;Metrics!$M$14,Metrics!$M$2,IF(M50&lt;Metrics!$N$14,Metrics!$N$2,IF(M50&lt;Metrics!$O$14,Metrics!$O$2,IF(M50&lt;Metrics!$P$14,Metrics!$P$2,Metrics!$Q$2))))))))))</f>
        <v>1</v>
      </c>
      <c r="AB50">
        <f>IF(N50&lt;Metrics!$G$16,Metrics!$G$2,IF(N50&lt;Metrics!$H$16,Metrics!$H$2,IF(N50&lt;Metrics!$I$16,Metrics!$I$2,IF(N50&lt;Metrics!$J$16,Metrics!$J$2,IF(N50&lt;Metrics!$K$16,Metrics!$K$2,IF(N50&lt;Metrics!$L$16,Metrics!$L$2,IF(N50&lt;Metrics!$M$16,Metrics!$M$2,IF(N50&lt;Metrics!$N$16,Metrics!$N$2,IF(N50&lt;Metrics!$O$16,Metrics!$O$2,IF(N50&lt;Metrics!$P$16,Metrics!$P$2,Metrics!$Q$2))))))))))</f>
        <v>7</v>
      </c>
      <c r="AC50">
        <f>IF(O50&lt;Metrics!$G$22,Metrics!$G$2,IF(O50&lt;Metrics!$H$22,Metrics!$H$2,IF(O50&lt;Metrics!$I$22,Metrics!$I$2,IF(O50&lt;Metrics!$J$22,Metrics!$J$2,IF(O50&lt;Metrics!$K$22,Metrics!$K$2,IF(O50&lt;Metrics!$L$22,Metrics!$L$2,IF(O50&lt;Metrics!$M$22,Metrics!$M$2,IF(O50&lt;Metrics!$N$22,Metrics!$N$2,IF(O50&lt;Metrics!$O$22,Metrics!$O$2,IF(O50&lt;Metrics!$P$22,Metrics!$P$2,Metrics!$Q$2))))))))))</f>
        <v>2</v>
      </c>
      <c r="AD50" s="38">
        <f>(P50*Metrics!F$4)+(Q50*Metrics!F$8)+(S50*Metrics!F$9)+(U50*Metrics!F$10)+(V50*Metrics!F$18)+('Final Metrics'!W171*Metrics!F$19)+('Final Metrics'!X171*Metrics!F$20)+('Final Metrics'!Y171*Metrics!F$12)+('Final Metrics'!Z171*Metrics!F$13)+('Final Metrics'!AA171*Metrics!F$14)+('Final Metrics'!AB171*Metrics!F$16)</f>
        <v>62.75</v>
      </c>
      <c r="AE50" s="39">
        <f>AD50/AD$1</f>
        <v>6.275E-2</v>
      </c>
    </row>
    <row r="51" spans="1:31">
      <c r="A51" s="12" t="s">
        <v>126</v>
      </c>
      <c r="B51" s="14">
        <v>365</v>
      </c>
      <c r="C51" s="16"/>
      <c r="D51" s="14"/>
      <c r="E51" s="14"/>
      <c r="F51" s="14"/>
      <c r="G51" s="14">
        <v>0</v>
      </c>
      <c r="H51" s="98">
        <v>33</v>
      </c>
      <c r="I51" s="98">
        <v>739</v>
      </c>
      <c r="J51" s="98">
        <v>46</v>
      </c>
      <c r="K51" s="98">
        <v>2640</v>
      </c>
      <c r="L51" s="98">
        <v>778</v>
      </c>
      <c r="M51" s="98">
        <v>3659</v>
      </c>
      <c r="N51" s="98">
        <v>59</v>
      </c>
      <c r="O51" s="47">
        <v>3</v>
      </c>
      <c r="P51">
        <f>IF(B51&lt;Metrics!$G$4,Metrics!$G$2,IF(B51&lt;Metrics!$H$4,Metrics!$H$2,IF(B51&lt;Metrics!$I$4,Metrics!$I$2,IF(B51&lt;Metrics!$J$4,Metrics!$J$2,IF(B51&lt;Metrics!$K$4,Metrics!$K$2,IF(B51&lt;Metrics!$L$4,Metrics!$L$2,IF(B51&lt;Metrics!$M$4,Metrics!$M$2,IF(B51&lt;Metrics!$N$4,Metrics!$N$2,IF(B51&lt;Metrics!$O$4,Metrics!$O$2,IF(B51&lt;Metrics!$P$4,Metrics!$P$2,Metrics!Q$2))))))))))</f>
        <v>4</v>
      </c>
      <c r="Q51">
        <f>IF(C51=Metrics!$G$8,Metrics!$G$2,IF(C51&lt;Metrics!$H$8,Metrics!$H$2,IF(C51&lt;Metrics!$I$8,Metrics!$I$2,IF(C51&lt;Metrics!$J$8,Metrics!$J$2,IF(C51&lt;Metrics!$K$8,Metrics!$K$2,IF(C51&lt;Metrics!$L$8,Metrics!$L$2,IF(C51&lt;Metrics!$M$8,Metrics!$M$2,IF(C51&lt;Metrics!$N$8,Metrics!$N$2,IF(C51&lt;Metrics!$O$8,Metrics!$O$2,IF(C51&lt;Metrics!$P$8,Metrics!$P$2,Metrics!$Q$2))))))))))</f>
        <v>0</v>
      </c>
      <c r="S51">
        <f>IF(E51&lt;Metrics!$G$9,Metrics!$G$2,IF(E51&lt;Metrics!$H$9,Metrics!$H$2,IF(E51&lt;Metrics!$I$9,Metrics!$I$2,IF(E51&lt;Metrics!$J$9,Metrics!$J$2,IF(E51&lt;Metrics!$K$9,Metrics!$K$2,IF(E51&lt;Metrics!$L$9,Metrics!$L$2,IF(E51&lt;Metrics!$M$9,Metrics!$M$2,IF(E51&lt;Metrics!$N$9,Metrics!$N$2,IF(E51&lt;Metrics!$O$9,Metrics!$O$2,IF(E51&lt;Metrics!$P$9,Metrics!$P$2,Metrics!$Q$2))))))))))</f>
        <v>0</v>
      </c>
      <c r="U51">
        <f>IF(G51&lt;Metrics!$G$10,Metrics!$G$2,IF(G51&lt;Metrics!$H$10,Metrics!$H$2,IF(G51&lt;Metrics!$I$10,Metrics!$I$2,IF(G51&lt;Metrics!$J$10,Metrics!$J$2,IF(G51&lt;Metrics!$K$10,Metrics!$K$2,IF(G51&lt;Metrics!$L$10,Metrics!$L$2,IF(G51&lt;Metrics!$M$10,Metrics!$M$2,IF(G51&lt;Metrics!$N$10,Metrics!$N$2,IF(G51&lt;Metrics!$O$10,Metrics!$O$2,IF(G51&lt;Metrics!$P$10,Metrics!$P$2,Metrics!$Q$2))))))))))</f>
        <v>0</v>
      </c>
      <c r="V51">
        <f>IF(H51&lt;Metrics!$G$18,Metrics!$G$2,IF(H51&lt;Metrics!$H$18,Metrics!$H$2,IF(H51&lt;Metrics!$I$18,Metrics!$I$2,IF(H51&lt;Metrics!$J$18,Metrics!$J$2,IF(H51&lt;Metrics!$K$18,Metrics!$K$2,IF(H51&lt;Metrics!$L$18,Metrics!$L$2,IF(H51&lt;Metrics!$M$18,Metrics!$M$2,IF(H51&lt;Metrics!$N$18,Metrics!$N$2,IF(H51&lt;Metrics!$O$18,Metrics!$O$2,IF(H51&lt;Metrics!$P$18,Metrics!$P$2,Metrics!$Q$2))))))))))</f>
        <v>4</v>
      </c>
      <c r="W51">
        <f>IF(I51&lt;Metrics!$G$19,Metrics!$G$2,IF(I51&lt;Metrics!$H$19,Metrics!$H$2,IF(I51&lt;Metrics!$I$19,Metrics!$I$2,IF(I51&lt;Metrics!$J$19,Metrics!$J$2,IF(I51&lt;Metrics!$K$19,Metrics!$K$2,IF(I51&lt;Metrics!$L$19,Metrics!$L$2,IF(I51&lt;Metrics!$M$19,Metrics!$M$2,IF(I51&lt;Metrics!$N$19,Metrics!$N$2,IF(I51&lt;Metrics!$O$19,Metrics!$O$2,IF(I51&lt;Metrics!$P$19,Metrics!$P$2,Metrics!$Q$2))))))))))</f>
        <v>6</v>
      </c>
      <c r="X51">
        <f>IF(J51&lt;Metrics!$G$20,Metrics!$G$2,IF(J51&lt;Metrics!$H$20,Metrics!$H$2,IF(J51&lt;Metrics!$I$20,Metrics!$I$2,IF(J51&lt;Metrics!$J$20,Metrics!$J$2,IF(J51&lt;Metrics!$K$20,Metrics!$K$2,IF(J51&lt;Metrics!$L$20,Metrics!$L$2,IF(J51&lt;Metrics!$M$20,Metrics!$M$2,IF(J51&lt;Metrics!$N$20,Metrics!$N$2,IF(J51&lt;Metrics!$O$20,Metrics!$O$2,IF(J51&lt;Metrics!$P$20,Metrics!$P$2,Metrics!$Q$2))))))))))</f>
        <v>5</v>
      </c>
      <c r="Y51">
        <f>IF(K51&lt;Metrics!$G$12,Metrics!$G$2,IF(K51&lt;Metrics!$H$12,Metrics!$H$2,IF(K51&lt;Metrics!$I$12,Metrics!$I$2,IF(K51&lt;Metrics!$J$12,Metrics!$J$2,IF(K51&lt;Metrics!$K$12,Metrics!$K$2,IF(K51&lt;Metrics!$L$12,Metrics!$L$2,IF(K51&lt;Metrics!$M$12,Metrics!$M$2,IF(K51&lt;Metrics!$N$12,Metrics!$N$2,IF(K51&lt;Metrics!$O$12,Metrics!$O$2,IF(K51&lt;Metrics!$P$12,Metrics!$P$2,Metrics!$Q$2))))))))))</f>
        <v>2</v>
      </c>
      <c r="Z51">
        <f>IF(L51&lt;Metrics!$G$13,Metrics!$G$2,IF(L51&lt;Metrics!$H$13,Metrics!$H$2,IF(L51&lt;Metrics!$I$13,Metrics!$I$2,IF(L51&lt;Metrics!$J$13,Metrics!$J$2,IF(L51&lt;Metrics!$K$13,Metrics!$K$2,IF(L51&lt;Metrics!$L$13,Metrics!$L$2,IF(L51&lt;Metrics!$M$13,Metrics!$M$2,IF(L51&lt;Metrics!$N$13,Metrics!$N$2,IF(L51&lt;Metrics!$O$13,Metrics!$O$2,IF(L51&lt;Metrics!$P$13,Metrics!$P$2,Metrics!$Q$2))))))))))</f>
        <v>3</v>
      </c>
      <c r="AA51">
        <f>IF(M51&lt;Metrics!$G$14,Metrics!$G$2,IF(M51&lt;Metrics!$H$14,Metrics!$H$2,IF(M51&lt;Metrics!$I$14,Metrics!$I$2,IF(M51&lt;Metrics!$J$14,Metrics!$J$2,IF(M51&lt;Metrics!$K$14,Metrics!$K$2,IF(M51&lt;Metrics!$L$14,Metrics!$L$2,IF(M51&lt;Metrics!$M$14,Metrics!$M$2,IF(M51&lt;Metrics!$N$14,Metrics!$N$2,IF(M51&lt;Metrics!$O$14,Metrics!$O$2,IF(M51&lt;Metrics!$P$14,Metrics!$P$2,Metrics!$Q$2))))))))))</f>
        <v>2</v>
      </c>
      <c r="AB51">
        <f>IF(N51&lt;Metrics!$G$16,Metrics!$G$2,IF(N51&lt;Metrics!$H$16,Metrics!$H$2,IF(N51&lt;Metrics!$I$16,Metrics!$I$2,IF(N51&lt;Metrics!$J$16,Metrics!$J$2,IF(N51&lt;Metrics!$K$16,Metrics!$K$2,IF(N51&lt;Metrics!$L$16,Metrics!$L$2,IF(N51&lt;Metrics!$M$16,Metrics!$M$2,IF(N51&lt;Metrics!$N$16,Metrics!$N$2,IF(N51&lt;Metrics!$O$16,Metrics!$O$2,IF(N51&lt;Metrics!$P$16,Metrics!$P$2,Metrics!$Q$2))))))))))</f>
        <v>7</v>
      </c>
      <c r="AC51">
        <f>IF(O51&lt;Metrics!$G$22,Metrics!$G$2,IF(O51&lt;Metrics!$H$22,Metrics!$H$2,IF(O51&lt;Metrics!$I$22,Metrics!$I$2,IF(O51&lt;Metrics!$J$22,Metrics!$J$2,IF(O51&lt;Metrics!$K$22,Metrics!$K$2,IF(O51&lt;Metrics!$L$22,Metrics!$L$2,IF(O51&lt;Metrics!$M$22,Metrics!$M$2,IF(O51&lt;Metrics!$N$22,Metrics!$N$2,IF(O51&lt;Metrics!$O$22,Metrics!$O$2,IF(O51&lt;Metrics!$P$22,Metrics!$P$2,Metrics!$Q$2))))))))))</f>
        <v>1</v>
      </c>
      <c r="AD51" s="38">
        <f>(P51*Metrics!F$4)+(Q51*Metrics!F$8)+(S51*Metrics!F$9)+(U51*Metrics!F$10)+(V51*Metrics!F$18)+('Final Metrics'!W46*Metrics!F$19)+('Final Metrics'!X46*Metrics!F$20)+('Final Metrics'!Y46*Metrics!F$12)+('Final Metrics'!Z46*Metrics!F$13)+('Final Metrics'!AA46*Metrics!F$14)+('Final Metrics'!AB46*Metrics!F$16)</f>
        <v>221.25</v>
      </c>
      <c r="AE51" s="39">
        <f>AD51/AD$1</f>
        <v>0.22125</v>
      </c>
    </row>
    <row r="52" spans="1:31">
      <c r="A52" s="12" t="s">
        <v>128</v>
      </c>
      <c r="B52" s="14">
        <v>558</v>
      </c>
      <c r="C52" s="16">
        <v>4.5</v>
      </c>
      <c r="D52" s="14">
        <v>179</v>
      </c>
      <c r="E52" s="14">
        <v>179</v>
      </c>
      <c r="F52" s="14"/>
      <c r="G52" s="14">
        <v>805.5</v>
      </c>
      <c r="H52" s="98">
        <v>52</v>
      </c>
      <c r="I52" s="98">
        <v>771</v>
      </c>
      <c r="J52" s="98">
        <v>59</v>
      </c>
      <c r="K52" s="98">
        <v>10060</v>
      </c>
      <c r="L52" s="98">
        <v>88</v>
      </c>
      <c r="M52" s="98">
        <v>3144</v>
      </c>
      <c r="N52" s="98">
        <v>0</v>
      </c>
      <c r="O52" s="56">
        <v>300</v>
      </c>
      <c r="P52">
        <f>IF(B52&lt;Metrics!$G$4,Metrics!$G$2,IF(B52&lt;Metrics!$H$4,Metrics!$H$2,IF(B52&lt;Metrics!$I$4,Metrics!$I$2,IF(B52&lt;Metrics!$J$4,Metrics!$J$2,IF(B52&lt;Metrics!$K$4,Metrics!$K$2,IF(B52&lt;Metrics!$L$4,Metrics!$L$2,IF(B52&lt;Metrics!$M$4,Metrics!$M$2,IF(B52&lt;Metrics!$N$4,Metrics!$N$2,IF(B52&lt;Metrics!$O$4,Metrics!$O$2,IF(B52&lt;Metrics!$P$4,Metrics!$P$2,Metrics!Q$2))))))))))</f>
        <v>5</v>
      </c>
      <c r="Q52">
        <f>IF(C52=Metrics!$G$8,Metrics!$G$2,IF(C52&lt;Metrics!$H$8,Metrics!$H$2,IF(C52&lt;Metrics!$I$8,Metrics!$I$2,IF(C52&lt;Metrics!$J$8,Metrics!$J$2,IF(C52&lt;Metrics!$K$8,Metrics!$K$2,IF(C52&lt;Metrics!$L$8,Metrics!$L$2,IF(C52&lt;Metrics!$M$8,Metrics!$M$2,IF(C52&lt;Metrics!$N$8,Metrics!$N$2,IF(C52&lt;Metrics!$O$8,Metrics!$O$2,IF(C52&lt;Metrics!$P$8,Metrics!$P$2,Metrics!$Q$2))))))))))</f>
        <v>9</v>
      </c>
      <c r="S52">
        <f>IF(E52&lt;Metrics!$G$9,Metrics!$G$2,IF(E52&lt;Metrics!$H$9,Metrics!$H$2,IF(E52&lt;Metrics!$I$9,Metrics!$I$2,IF(E52&lt;Metrics!$J$9,Metrics!$J$2,IF(E52&lt;Metrics!$K$9,Metrics!$K$2,IF(E52&lt;Metrics!$L$9,Metrics!$L$2,IF(E52&lt;Metrics!$M$9,Metrics!$M$2,IF(E52&lt;Metrics!$N$9,Metrics!$N$2,IF(E52&lt;Metrics!$O$9,Metrics!$O$2,IF(E52&lt;Metrics!$P$9,Metrics!$P$2,Metrics!$Q$2))))))))))</f>
        <v>6</v>
      </c>
      <c r="U52">
        <f>IF(G52&lt;Metrics!$G$10,Metrics!$G$2,IF(G52&lt;Metrics!$H$10,Metrics!$H$2,IF(G52&lt;Metrics!$I$10,Metrics!$I$2,IF(G52&lt;Metrics!$J$10,Metrics!$J$2,IF(G52&lt;Metrics!$K$10,Metrics!$K$2,IF(G52&lt;Metrics!$L$10,Metrics!$L$2,IF(G52&lt;Metrics!$M$10,Metrics!$M$2,IF(G52&lt;Metrics!$N$10,Metrics!$N$2,IF(G52&lt;Metrics!$O$10,Metrics!$O$2,IF(G52&lt;Metrics!$P$10,Metrics!$P$2,Metrics!$Q$2))))))))))</f>
        <v>7</v>
      </c>
      <c r="V52">
        <f>IF(H52&lt;Metrics!$G$18,Metrics!$G$2,IF(H52&lt;Metrics!$H$18,Metrics!$H$2,IF(H52&lt;Metrics!$I$18,Metrics!$I$2,IF(H52&lt;Metrics!$J$18,Metrics!$J$2,IF(H52&lt;Metrics!$K$18,Metrics!$K$2,IF(H52&lt;Metrics!$L$18,Metrics!$L$2,IF(H52&lt;Metrics!$M$18,Metrics!$M$2,IF(H52&lt;Metrics!$N$18,Metrics!$N$2,IF(H52&lt;Metrics!$O$18,Metrics!$O$2,IF(H52&lt;Metrics!$P$18,Metrics!$P$2,Metrics!$Q$2))))))))))</f>
        <v>7</v>
      </c>
      <c r="W52">
        <f>IF(I52&lt;Metrics!$G$19,Metrics!$G$2,IF(I52&lt;Metrics!$H$19,Metrics!$H$2,IF(I52&lt;Metrics!$I$19,Metrics!$I$2,IF(I52&lt;Metrics!$J$19,Metrics!$J$2,IF(I52&lt;Metrics!$K$19,Metrics!$K$2,IF(I52&lt;Metrics!$L$19,Metrics!$L$2,IF(I52&lt;Metrics!$M$19,Metrics!$M$2,IF(I52&lt;Metrics!$N$19,Metrics!$N$2,IF(I52&lt;Metrics!$O$19,Metrics!$O$2,IF(I52&lt;Metrics!$P$19,Metrics!$P$2,Metrics!$Q$2))))))))))</f>
        <v>6</v>
      </c>
      <c r="X52">
        <f>IF(J52&lt;Metrics!$G$20,Metrics!$G$2,IF(J52&lt;Metrics!$H$20,Metrics!$H$2,IF(J52&lt;Metrics!$I$20,Metrics!$I$2,IF(J52&lt;Metrics!$J$20,Metrics!$J$2,IF(J52&lt;Metrics!$K$20,Metrics!$K$2,IF(J52&lt;Metrics!$L$20,Metrics!$L$2,IF(J52&lt;Metrics!$M$20,Metrics!$M$2,IF(J52&lt;Metrics!$N$20,Metrics!$N$2,IF(J52&lt;Metrics!$O$20,Metrics!$O$2,IF(J52&lt;Metrics!$P$20,Metrics!$P$2,Metrics!$Q$2))))))))))</f>
        <v>7</v>
      </c>
      <c r="Y52">
        <f>IF(K52&lt;Metrics!$G$12,Metrics!$G$2,IF(K52&lt;Metrics!$H$12,Metrics!$H$2,IF(K52&lt;Metrics!$I$12,Metrics!$I$2,IF(K52&lt;Metrics!$J$12,Metrics!$J$2,IF(K52&lt;Metrics!$K$12,Metrics!$K$2,IF(K52&lt;Metrics!$L$12,Metrics!$L$2,IF(K52&lt;Metrics!$M$12,Metrics!$M$2,IF(K52&lt;Metrics!$N$12,Metrics!$N$2,IF(K52&lt;Metrics!$O$12,Metrics!$O$2,IF(K52&lt;Metrics!$P$12,Metrics!$P$2,Metrics!$Q$2))))))))))</f>
        <v>4</v>
      </c>
      <c r="Z52">
        <f>IF(L52&lt;Metrics!$G$13,Metrics!$G$2,IF(L52&lt;Metrics!$H$13,Metrics!$H$2,IF(L52&lt;Metrics!$I$13,Metrics!$I$2,IF(L52&lt;Metrics!$J$13,Metrics!$J$2,IF(L52&lt;Metrics!$K$13,Metrics!$K$2,IF(L52&lt;Metrics!$L$13,Metrics!$L$2,IF(L52&lt;Metrics!$M$13,Metrics!$M$2,IF(L52&lt;Metrics!$N$13,Metrics!$N$2,IF(L52&lt;Metrics!$O$13,Metrics!$O$2,IF(L52&lt;Metrics!$P$13,Metrics!$P$2,Metrics!$Q$2))))))))))</f>
        <v>0</v>
      </c>
      <c r="AA52">
        <f>IF(M52&lt;Metrics!$G$14,Metrics!$G$2,IF(M52&lt;Metrics!$H$14,Metrics!$H$2,IF(M52&lt;Metrics!$I$14,Metrics!$I$2,IF(M52&lt;Metrics!$J$14,Metrics!$J$2,IF(M52&lt;Metrics!$K$14,Metrics!$K$2,IF(M52&lt;Metrics!$L$14,Metrics!$L$2,IF(M52&lt;Metrics!$M$14,Metrics!$M$2,IF(M52&lt;Metrics!$N$14,Metrics!$N$2,IF(M52&lt;Metrics!$O$14,Metrics!$O$2,IF(M52&lt;Metrics!$P$14,Metrics!$P$2,Metrics!$Q$2))))))))))</f>
        <v>2</v>
      </c>
      <c r="AB52">
        <f>IF(N52&lt;Metrics!$G$16,Metrics!$G$2,IF(N52&lt;Metrics!$H$16,Metrics!$H$2,IF(N52&lt;Metrics!$I$16,Metrics!$I$2,IF(N52&lt;Metrics!$J$16,Metrics!$J$2,IF(N52&lt;Metrics!$K$16,Metrics!$K$2,IF(N52&lt;Metrics!$L$16,Metrics!$L$2,IF(N52&lt;Metrics!$M$16,Metrics!$M$2,IF(N52&lt;Metrics!$N$16,Metrics!$N$2,IF(N52&lt;Metrics!$O$16,Metrics!$O$2,IF(N52&lt;Metrics!$P$16,Metrics!$P$2,Metrics!$Q$2))))))))))</f>
        <v>0</v>
      </c>
      <c r="AC52">
        <f>IF(O52&lt;Metrics!$G$22,Metrics!$G$2,IF(O52&lt;Metrics!$H$22,Metrics!$H$2,IF(O52&lt;Metrics!$I$22,Metrics!$I$2,IF(O52&lt;Metrics!$J$22,Metrics!$J$2,IF(O52&lt;Metrics!$K$22,Metrics!$K$2,IF(O52&lt;Metrics!$L$22,Metrics!$L$2,IF(O52&lt;Metrics!$M$22,Metrics!$M$2,IF(O52&lt;Metrics!$N$22,Metrics!$N$2,IF(O52&lt;Metrics!$O$22,Metrics!$O$2,IF(O52&lt;Metrics!$P$22,Metrics!$P$2,Metrics!$Q$2))))))))))</f>
        <v>2</v>
      </c>
      <c r="AD52" s="38">
        <f>(P52*Metrics!F$4)+(Q52*Metrics!F$8)+(S52*Metrics!F$9)+(U52*Metrics!F$10)+(V52*Metrics!F$18)+('Final Metrics'!W34*Metrics!F$19)+('Final Metrics'!X34*Metrics!F$20)+('Final Metrics'!Y34*Metrics!F$12)+('Final Metrics'!Z34*Metrics!F$13)+('Final Metrics'!AA34*Metrics!F$14)+('Final Metrics'!AB34*Metrics!F$16)</f>
        <v>439.375</v>
      </c>
      <c r="AE52" s="39">
        <f>AD52/AD$1</f>
        <v>0.43937500000000002</v>
      </c>
    </row>
    <row r="53" spans="1:31">
      <c r="A53" s="12" t="s">
        <v>131</v>
      </c>
      <c r="B53" s="14">
        <v>99</v>
      </c>
      <c r="C53" s="16">
        <v>4.75</v>
      </c>
      <c r="D53" s="14">
        <v>103</v>
      </c>
      <c r="E53" s="14">
        <v>103</v>
      </c>
      <c r="F53" s="14"/>
      <c r="G53" s="14">
        <v>464.5</v>
      </c>
      <c r="H53" s="98">
        <v>50</v>
      </c>
      <c r="I53" s="98">
        <v>783</v>
      </c>
      <c r="J53" s="98">
        <v>53</v>
      </c>
      <c r="K53" s="98">
        <v>4933</v>
      </c>
      <c r="L53" s="98">
        <v>3070</v>
      </c>
      <c r="M53" s="98">
        <v>28476</v>
      </c>
      <c r="N53" s="98">
        <v>62</v>
      </c>
      <c r="O53" s="56">
        <v>660</v>
      </c>
      <c r="P53">
        <f>IF(B53&lt;Metrics!$G$4,Metrics!$G$2,IF(B53&lt;Metrics!$H$4,Metrics!$H$2,IF(B53&lt;Metrics!$I$4,Metrics!$I$2,IF(B53&lt;Metrics!$J$4,Metrics!$J$2,IF(B53&lt;Metrics!$K$4,Metrics!$K$2,IF(B53&lt;Metrics!$L$4,Metrics!$L$2,IF(B53&lt;Metrics!$M$4,Metrics!$M$2,IF(B53&lt;Metrics!$N$4,Metrics!$N$2,IF(B53&lt;Metrics!$O$4,Metrics!$O$2,IF(B53&lt;Metrics!$P$4,Metrics!$P$2,Metrics!Q$2))))))))))</f>
        <v>2</v>
      </c>
      <c r="Q53">
        <f>IF(C53=Metrics!$G$8,Metrics!$G$2,IF(C53&lt;Metrics!$H$8,Metrics!$H$2,IF(C53&lt;Metrics!$I$8,Metrics!$I$2,IF(C53&lt;Metrics!$J$8,Metrics!$J$2,IF(C53&lt;Metrics!$K$8,Metrics!$K$2,IF(C53&lt;Metrics!$L$8,Metrics!$L$2,IF(C53&lt;Metrics!$M$8,Metrics!$M$2,IF(C53&lt;Metrics!$N$8,Metrics!$N$2,IF(C53&lt;Metrics!$O$8,Metrics!$O$2,IF(C53&lt;Metrics!$P$8,Metrics!$P$2,Metrics!$Q$2))))))))))</f>
        <v>9</v>
      </c>
      <c r="S53">
        <f>IF(E53&lt;Metrics!$G$9,Metrics!$G$2,IF(E53&lt;Metrics!$H$9,Metrics!$H$2,IF(E53&lt;Metrics!$I$9,Metrics!$I$2,IF(E53&lt;Metrics!$J$9,Metrics!$J$2,IF(E53&lt;Metrics!$K$9,Metrics!$K$2,IF(E53&lt;Metrics!$L$9,Metrics!$L$2,IF(E53&lt;Metrics!$M$9,Metrics!$M$2,IF(E53&lt;Metrics!$N$9,Metrics!$N$2,IF(E53&lt;Metrics!$O$9,Metrics!$O$2,IF(E53&lt;Metrics!$P$9,Metrics!$P$2,Metrics!$Q$2))))))))))</f>
        <v>4</v>
      </c>
      <c r="U53">
        <f>IF(G53&lt;Metrics!$G$10,Metrics!$G$2,IF(G53&lt;Metrics!$H$10,Metrics!$H$2,IF(G53&lt;Metrics!$I$10,Metrics!$I$2,IF(G53&lt;Metrics!$J$10,Metrics!$J$2,IF(G53&lt;Metrics!$K$10,Metrics!$K$2,IF(G53&lt;Metrics!$L$10,Metrics!$L$2,IF(G53&lt;Metrics!$M$10,Metrics!$M$2,IF(G53&lt;Metrics!$N$10,Metrics!$N$2,IF(G53&lt;Metrics!$O$10,Metrics!$O$2,IF(G53&lt;Metrics!$P$10,Metrics!$P$2,Metrics!$Q$2))))))))))</f>
        <v>6</v>
      </c>
      <c r="V53">
        <f>IF(H53&lt;Metrics!$G$18,Metrics!$G$2,IF(H53&lt;Metrics!$H$18,Metrics!$H$2,IF(H53&lt;Metrics!$I$18,Metrics!$I$2,IF(H53&lt;Metrics!$J$18,Metrics!$J$2,IF(H53&lt;Metrics!$K$18,Metrics!$K$2,IF(H53&lt;Metrics!$L$18,Metrics!$L$2,IF(H53&lt;Metrics!$M$18,Metrics!$M$2,IF(H53&lt;Metrics!$N$18,Metrics!$N$2,IF(H53&lt;Metrics!$O$18,Metrics!$O$2,IF(H53&lt;Metrics!$P$18,Metrics!$P$2,Metrics!$Q$2))))))))))</f>
        <v>7</v>
      </c>
      <c r="W53">
        <f>IF(I53&lt;Metrics!$G$19,Metrics!$G$2,IF(I53&lt;Metrics!$H$19,Metrics!$H$2,IF(I53&lt;Metrics!$I$19,Metrics!$I$2,IF(I53&lt;Metrics!$J$19,Metrics!$J$2,IF(I53&lt;Metrics!$K$19,Metrics!$K$2,IF(I53&lt;Metrics!$L$19,Metrics!$L$2,IF(I53&lt;Metrics!$M$19,Metrics!$M$2,IF(I53&lt;Metrics!$N$19,Metrics!$N$2,IF(I53&lt;Metrics!$O$19,Metrics!$O$2,IF(I53&lt;Metrics!$P$19,Metrics!$P$2,Metrics!$Q$2))))))))))</f>
        <v>7</v>
      </c>
      <c r="X53">
        <f>IF(J53&lt;Metrics!$G$20,Metrics!$G$2,IF(J53&lt;Metrics!$H$20,Metrics!$H$2,IF(J53&lt;Metrics!$I$20,Metrics!$I$2,IF(J53&lt;Metrics!$J$20,Metrics!$J$2,IF(J53&lt;Metrics!$K$20,Metrics!$K$2,IF(J53&lt;Metrics!$L$20,Metrics!$L$2,IF(J53&lt;Metrics!$M$20,Metrics!$M$2,IF(J53&lt;Metrics!$N$20,Metrics!$N$2,IF(J53&lt;Metrics!$O$20,Metrics!$O$2,IF(J53&lt;Metrics!$P$20,Metrics!$P$2,Metrics!$Q$2))))))))))</f>
        <v>6</v>
      </c>
      <c r="Y53">
        <f>IF(K53&lt;Metrics!$G$12,Metrics!$G$2,IF(K53&lt;Metrics!$H$12,Metrics!$H$2,IF(K53&lt;Metrics!$I$12,Metrics!$I$2,IF(K53&lt;Metrics!$J$12,Metrics!$J$2,IF(K53&lt;Metrics!$K$12,Metrics!$K$2,IF(K53&lt;Metrics!$L$12,Metrics!$L$2,IF(K53&lt;Metrics!$M$12,Metrics!$M$2,IF(K53&lt;Metrics!$N$12,Metrics!$N$2,IF(K53&lt;Metrics!$O$12,Metrics!$O$2,IF(K53&lt;Metrics!$P$12,Metrics!$P$2,Metrics!$Q$2))))))))))</f>
        <v>3</v>
      </c>
      <c r="Z53">
        <f>IF(L53&lt;Metrics!$G$13,Metrics!$G$2,IF(L53&lt;Metrics!$H$13,Metrics!$H$2,IF(L53&lt;Metrics!$I$13,Metrics!$I$2,IF(L53&lt;Metrics!$J$13,Metrics!$J$2,IF(L53&lt;Metrics!$K$13,Metrics!$K$2,IF(L53&lt;Metrics!$L$13,Metrics!$L$2,IF(L53&lt;Metrics!$M$13,Metrics!$M$2,IF(L53&lt;Metrics!$N$13,Metrics!$N$2,IF(L53&lt;Metrics!$O$13,Metrics!$O$2,IF(L53&lt;Metrics!$P$13,Metrics!$P$2,Metrics!$Q$2))))))))))</f>
        <v>5</v>
      </c>
      <c r="AA53">
        <f>IF(M53&lt;Metrics!$G$14,Metrics!$G$2,IF(M53&lt;Metrics!$H$14,Metrics!$H$2,IF(M53&lt;Metrics!$I$14,Metrics!$I$2,IF(M53&lt;Metrics!$J$14,Metrics!$J$2,IF(M53&lt;Metrics!$K$14,Metrics!$K$2,IF(M53&lt;Metrics!$L$14,Metrics!$L$2,IF(M53&lt;Metrics!$M$14,Metrics!$M$2,IF(M53&lt;Metrics!$N$14,Metrics!$N$2,IF(M53&lt;Metrics!$O$14,Metrics!$O$2,IF(M53&lt;Metrics!$P$14,Metrics!$P$2,Metrics!$Q$2))))))))))</f>
        <v>7</v>
      </c>
      <c r="AB53">
        <f>IF(N53&lt;Metrics!$G$16,Metrics!$G$2,IF(N53&lt;Metrics!$H$16,Metrics!$H$2,IF(N53&lt;Metrics!$I$16,Metrics!$I$2,IF(N53&lt;Metrics!$J$16,Metrics!$J$2,IF(N53&lt;Metrics!$K$16,Metrics!$K$2,IF(N53&lt;Metrics!$L$16,Metrics!$L$2,IF(N53&lt;Metrics!$M$16,Metrics!$M$2,IF(N53&lt;Metrics!$N$16,Metrics!$N$2,IF(N53&lt;Metrics!$O$16,Metrics!$O$2,IF(N53&lt;Metrics!$P$16,Metrics!$P$2,Metrics!$Q$2))))))))))</f>
        <v>7</v>
      </c>
      <c r="AC53">
        <f>IF(O53&lt;Metrics!$G$22,Metrics!$G$2,IF(O53&lt;Metrics!$H$22,Metrics!$H$2,IF(O53&lt;Metrics!$I$22,Metrics!$I$2,IF(O53&lt;Metrics!$J$22,Metrics!$J$2,IF(O53&lt;Metrics!$K$22,Metrics!$K$2,IF(O53&lt;Metrics!$L$22,Metrics!$L$2,IF(O53&lt;Metrics!$M$22,Metrics!$M$2,IF(O53&lt;Metrics!$N$22,Metrics!$N$2,IF(O53&lt;Metrics!$O$22,Metrics!$O$2,IF(O53&lt;Metrics!$P$22,Metrics!$P$2,Metrics!$Q$2))))))))))</f>
        <v>3</v>
      </c>
      <c r="AD53" s="38">
        <f>(P53*Metrics!F$4)+(Q53*Metrics!F$8)+(S53*Metrics!F$9)+(U53*Metrics!F$10)+(V53*Metrics!F$18)+('Final Metrics'!W67*Metrics!F$19)+('Final Metrics'!X67*Metrics!F$20)+('Final Metrics'!Y67*Metrics!F$12)+('Final Metrics'!Z67*Metrics!F$13)+('Final Metrics'!AA67*Metrics!F$14)+('Final Metrics'!AB67*Metrics!F$16)</f>
        <v>355.625</v>
      </c>
      <c r="AE53" s="39">
        <f>AD53/AD$1</f>
        <v>0.35562500000000002</v>
      </c>
    </row>
    <row r="54" spans="1:31">
      <c r="A54" s="12" t="s">
        <v>134</v>
      </c>
      <c r="B54" s="14">
        <v>11916</v>
      </c>
      <c r="C54" s="16"/>
      <c r="D54" s="14"/>
      <c r="E54" s="14"/>
      <c r="F54" s="14"/>
      <c r="G54" s="14">
        <v>0</v>
      </c>
      <c r="H54" s="98">
        <v>23</v>
      </c>
      <c r="I54" s="98">
        <v>668</v>
      </c>
      <c r="J54" s="98">
        <v>45</v>
      </c>
      <c r="K54" s="98">
        <v>927</v>
      </c>
      <c r="L54" s="98">
        <v>687</v>
      </c>
      <c r="M54" s="98">
        <v>2066</v>
      </c>
      <c r="N54" s="98">
        <v>60</v>
      </c>
      <c r="O54" s="47">
        <v>211</v>
      </c>
      <c r="P54">
        <f>IF(B54&lt;Metrics!$G$4,Metrics!$G$2,IF(B54&lt;Metrics!$H$4,Metrics!$H$2,IF(B54&lt;Metrics!$I$4,Metrics!$I$2,IF(B54&lt;Metrics!$J$4,Metrics!$J$2,IF(B54&lt;Metrics!$K$4,Metrics!$K$2,IF(B54&lt;Metrics!$L$4,Metrics!$L$2,IF(B54&lt;Metrics!$M$4,Metrics!$M$2,IF(B54&lt;Metrics!$N$4,Metrics!$N$2,IF(B54&lt;Metrics!$O$4,Metrics!$O$2,IF(B54&lt;Metrics!$P$4,Metrics!$P$2,Metrics!Q$2))))))))))</f>
        <v>10</v>
      </c>
      <c r="Q54">
        <f>IF(C54=Metrics!$G$8,Metrics!$G$2,IF(C54&lt;Metrics!$H$8,Metrics!$H$2,IF(C54&lt;Metrics!$I$8,Metrics!$I$2,IF(C54&lt;Metrics!$J$8,Metrics!$J$2,IF(C54&lt;Metrics!$K$8,Metrics!$K$2,IF(C54&lt;Metrics!$L$8,Metrics!$L$2,IF(C54&lt;Metrics!$M$8,Metrics!$M$2,IF(C54&lt;Metrics!$N$8,Metrics!$N$2,IF(C54&lt;Metrics!$O$8,Metrics!$O$2,IF(C54&lt;Metrics!$P$8,Metrics!$P$2,Metrics!$Q$2))))))))))</f>
        <v>0</v>
      </c>
      <c r="S54">
        <f>IF(E54&lt;Metrics!$G$9,Metrics!$G$2,IF(E54&lt;Metrics!$H$9,Metrics!$H$2,IF(E54&lt;Metrics!$I$9,Metrics!$I$2,IF(E54&lt;Metrics!$J$9,Metrics!$J$2,IF(E54&lt;Metrics!$K$9,Metrics!$K$2,IF(E54&lt;Metrics!$L$9,Metrics!$L$2,IF(E54&lt;Metrics!$M$9,Metrics!$M$2,IF(E54&lt;Metrics!$N$9,Metrics!$N$2,IF(E54&lt;Metrics!$O$9,Metrics!$O$2,IF(E54&lt;Metrics!$P$9,Metrics!$P$2,Metrics!$Q$2))))))))))</f>
        <v>0</v>
      </c>
      <c r="U54">
        <f>IF(G54&lt;Metrics!$G$10,Metrics!$G$2,IF(G54&lt;Metrics!$H$10,Metrics!$H$2,IF(G54&lt;Metrics!$I$10,Metrics!$I$2,IF(G54&lt;Metrics!$J$10,Metrics!$J$2,IF(G54&lt;Metrics!$K$10,Metrics!$K$2,IF(G54&lt;Metrics!$L$10,Metrics!$L$2,IF(G54&lt;Metrics!$M$10,Metrics!$M$2,IF(G54&lt;Metrics!$N$10,Metrics!$N$2,IF(G54&lt;Metrics!$O$10,Metrics!$O$2,IF(G54&lt;Metrics!$P$10,Metrics!$P$2,Metrics!$Q$2))))))))))</f>
        <v>0</v>
      </c>
      <c r="V54">
        <f>IF(H54&lt;Metrics!$G$18,Metrics!$G$2,IF(H54&lt;Metrics!$H$18,Metrics!$H$2,IF(H54&lt;Metrics!$I$18,Metrics!$I$2,IF(H54&lt;Metrics!$J$18,Metrics!$J$2,IF(H54&lt;Metrics!$K$18,Metrics!$K$2,IF(H54&lt;Metrics!$L$18,Metrics!$L$2,IF(H54&lt;Metrics!$M$18,Metrics!$M$2,IF(H54&lt;Metrics!$N$18,Metrics!$N$2,IF(H54&lt;Metrics!$O$18,Metrics!$O$2,IF(H54&lt;Metrics!$P$18,Metrics!$P$2,Metrics!$Q$2))))))))))</f>
        <v>2</v>
      </c>
      <c r="W54">
        <f>IF(I54&lt;Metrics!$G$19,Metrics!$G$2,IF(I54&lt;Metrics!$H$19,Metrics!$H$2,IF(I54&lt;Metrics!$I$19,Metrics!$I$2,IF(I54&lt;Metrics!$J$19,Metrics!$J$2,IF(I54&lt;Metrics!$K$19,Metrics!$K$2,IF(I54&lt;Metrics!$L$19,Metrics!$L$2,IF(I54&lt;Metrics!$M$19,Metrics!$M$2,IF(I54&lt;Metrics!$N$19,Metrics!$N$2,IF(I54&lt;Metrics!$O$19,Metrics!$O$2,IF(I54&lt;Metrics!$P$19,Metrics!$P$2,Metrics!$Q$2))))))))))</f>
        <v>4</v>
      </c>
      <c r="X54">
        <f>IF(J54&lt;Metrics!$G$20,Metrics!$G$2,IF(J54&lt;Metrics!$H$20,Metrics!$H$2,IF(J54&lt;Metrics!$I$20,Metrics!$I$2,IF(J54&lt;Metrics!$J$20,Metrics!$J$2,IF(J54&lt;Metrics!$K$20,Metrics!$K$2,IF(J54&lt;Metrics!$L$20,Metrics!$L$2,IF(J54&lt;Metrics!$M$20,Metrics!$M$2,IF(J54&lt;Metrics!$N$20,Metrics!$N$2,IF(J54&lt;Metrics!$O$20,Metrics!$O$2,IF(J54&lt;Metrics!$P$20,Metrics!$P$2,Metrics!$Q$2))))))))))</f>
        <v>5</v>
      </c>
      <c r="Y54">
        <f>IF(K54&lt;Metrics!$G$12,Metrics!$G$2,IF(K54&lt;Metrics!$H$12,Metrics!$H$2,IF(K54&lt;Metrics!$I$12,Metrics!$I$2,IF(K54&lt;Metrics!$J$12,Metrics!$J$2,IF(K54&lt;Metrics!$K$12,Metrics!$K$2,IF(K54&lt;Metrics!$L$12,Metrics!$L$2,IF(K54&lt;Metrics!$M$12,Metrics!$M$2,IF(K54&lt;Metrics!$N$12,Metrics!$N$2,IF(K54&lt;Metrics!$O$12,Metrics!$O$2,IF(K54&lt;Metrics!$P$12,Metrics!$P$2,Metrics!$Q$2))))))))))</f>
        <v>1</v>
      </c>
      <c r="Z54">
        <f>IF(L54&lt;Metrics!$G$13,Metrics!$G$2,IF(L54&lt;Metrics!$H$13,Metrics!$H$2,IF(L54&lt;Metrics!$I$13,Metrics!$I$2,IF(L54&lt;Metrics!$J$13,Metrics!$J$2,IF(L54&lt;Metrics!$K$13,Metrics!$K$2,IF(L54&lt;Metrics!$L$13,Metrics!$L$2,IF(L54&lt;Metrics!$M$13,Metrics!$M$2,IF(L54&lt;Metrics!$N$13,Metrics!$N$2,IF(L54&lt;Metrics!$O$13,Metrics!$O$2,IF(L54&lt;Metrics!$P$13,Metrics!$P$2,Metrics!$Q$2))))))))))</f>
        <v>3</v>
      </c>
      <c r="AA54">
        <f>IF(M54&lt;Metrics!$G$14,Metrics!$G$2,IF(M54&lt;Metrics!$H$14,Metrics!$H$2,IF(M54&lt;Metrics!$I$14,Metrics!$I$2,IF(M54&lt;Metrics!$J$14,Metrics!$J$2,IF(M54&lt;Metrics!$K$14,Metrics!$K$2,IF(M54&lt;Metrics!$L$14,Metrics!$L$2,IF(M54&lt;Metrics!$M$14,Metrics!$M$2,IF(M54&lt;Metrics!$N$14,Metrics!$N$2,IF(M54&lt;Metrics!$O$14,Metrics!$O$2,IF(M54&lt;Metrics!$P$14,Metrics!$P$2,Metrics!$Q$2))))))))))</f>
        <v>1</v>
      </c>
      <c r="AB54">
        <f>IF(N54&lt;Metrics!$G$16,Metrics!$G$2,IF(N54&lt;Metrics!$H$16,Metrics!$H$2,IF(N54&lt;Metrics!$I$16,Metrics!$I$2,IF(N54&lt;Metrics!$J$16,Metrics!$J$2,IF(N54&lt;Metrics!$K$16,Metrics!$K$2,IF(N54&lt;Metrics!$L$16,Metrics!$L$2,IF(N54&lt;Metrics!$M$16,Metrics!$M$2,IF(N54&lt;Metrics!$N$16,Metrics!$N$2,IF(N54&lt;Metrics!$O$16,Metrics!$O$2,IF(N54&lt;Metrics!$P$16,Metrics!$P$2,Metrics!$Q$2))))))))))</f>
        <v>7</v>
      </c>
      <c r="AC54">
        <f>IF(O54&lt;Metrics!$G$22,Metrics!$G$2,IF(O54&lt;Metrics!$H$22,Metrics!$H$2,IF(O54&lt;Metrics!$I$22,Metrics!$I$2,IF(O54&lt;Metrics!$J$22,Metrics!$J$2,IF(O54&lt;Metrics!$K$22,Metrics!$K$2,IF(O54&lt;Metrics!$L$22,Metrics!$L$2,IF(O54&lt;Metrics!$M$22,Metrics!$M$2,IF(O54&lt;Metrics!$N$22,Metrics!$N$2,IF(O54&lt;Metrics!$O$22,Metrics!$O$2,IF(O54&lt;Metrics!$P$22,Metrics!$P$2,Metrics!$Q$2))))))))))</f>
        <v>1</v>
      </c>
      <c r="AD54" s="38">
        <f>(P54*Metrics!F$4)+(Q54*Metrics!F$8)+(S54*Metrics!F$9)+(U54*Metrics!F$10)+(V54*Metrics!F$18)+('Final Metrics'!W6*Metrics!F$19)+('Final Metrics'!X6*Metrics!F$20)+('Final Metrics'!Y6*Metrics!F$12)+('Final Metrics'!Z6*Metrics!F$13)+('Final Metrics'!AA6*Metrics!F$14)+('Final Metrics'!AB6*Metrics!F$16)</f>
        <v>377.375</v>
      </c>
      <c r="AE54" s="39">
        <f>AD54/AD$1</f>
        <v>0.37737500000000002</v>
      </c>
    </row>
    <row r="55" spans="1:31">
      <c r="A55" s="12" t="s">
        <v>137</v>
      </c>
      <c r="B55" s="14">
        <v>13</v>
      </c>
      <c r="C55" s="16"/>
      <c r="D55" s="14"/>
      <c r="E55" s="14"/>
      <c r="F55" s="14"/>
      <c r="G55" s="14">
        <v>0</v>
      </c>
      <c r="H55" s="98">
        <v>51</v>
      </c>
      <c r="I55" s="98">
        <v>788</v>
      </c>
      <c r="J55" s="98">
        <v>51</v>
      </c>
      <c r="K55" s="98">
        <v>4129</v>
      </c>
      <c r="L55" s="98">
        <v>588</v>
      </c>
      <c r="M55" s="98">
        <v>8457</v>
      </c>
      <c r="N55" s="98">
        <v>57</v>
      </c>
      <c r="O55" s="47">
        <v>60</v>
      </c>
      <c r="P55">
        <f>IF(B55&lt;Metrics!$G$4,Metrics!$G$2,IF(B55&lt;Metrics!$H$4,Metrics!$H$2,IF(B55&lt;Metrics!$I$4,Metrics!$I$2,IF(B55&lt;Metrics!$J$4,Metrics!$J$2,IF(B55&lt;Metrics!$K$4,Metrics!$K$2,IF(B55&lt;Metrics!$L$4,Metrics!$L$2,IF(B55&lt;Metrics!$M$4,Metrics!$M$2,IF(B55&lt;Metrics!$N$4,Metrics!$N$2,IF(B55&lt;Metrics!$O$4,Metrics!$O$2,IF(B55&lt;Metrics!$P$4,Metrics!$P$2,Metrics!Q$2))))))))))</f>
        <v>0</v>
      </c>
      <c r="Q55">
        <f>IF(C55=Metrics!$G$8,Metrics!$G$2,IF(C55&lt;Metrics!$H$8,Metrics!$H$2,IF(C55&lt;Metrics!$I$8,Metrics!$I$2,IF(C55&lt;Metrics!$J$8,Metrics!$J$2,IF(C55&lt;Metrics!$K$8,Metrics!$K$2,IF(C55&lt;Metrics!$L$8,Metrics!$L$2,IF(C55&lt;Metrics!$M$8,Metrics!$M$2,IF(C55&lt;Metrics!$N$8,Metrics!$N$2,IF(C55&lt;Metrics!$O$8,Metrics!$O$2,IF(C55&lt;Metrics!$P$8,Metrics!$P$2,Metrics!$Q$2))))))))))</f>
        <v>0</v>
      </c>
      <c r="S55">
        <f>IF(E55&lt;Metrics!$G$9,Metrics!$G$2,IF(E55&lt;Metrics!$H$9,Metrics!$H$2,IF(E55&lt;Metrics!$I$9,Metrics!$I$2,IF(E55&lt;Metrics!$J$9,Metrics!$J$2,IF(E55&lt;Metrics!$K$9,Metrics!$K$2,IF(E55&lt;Metrics!$L$9,Metrics!$L$2,IF(E55&lt;Metrics!$M$9,Metrics!$M$2,IF(E55&lt;Metrics!$N$9,Metrics!$N$2,IF(E55&lt;Metrics!$O$9,Metrics!$O$2,IF(E55&lt;Metrics!$P$9,Metrics!$P$2,Metrics!$Q$2))))))))))</f>
        <v>0</v>
      </c>
      <c r="U55">
        <f>IF(G55&lt;Metrics!$G$10,Metrics!$G$2,IF(G55&lt;Metrics!$H$10,Metrics!$H$2,IF(G55&lt;Metrics!$I$10,Metrics!$I$2,IF(G55&lt;Metrics!$J$10,Metrics!$J$2,IF(G55&lt;Metrics!$K$10,Metrics!$K$2,IF(G55&lt;Metrics!$L$10,Metrics!$L$2,IF(G55&lt;Metrics!$M$10,Metrics!$M$2,IF(G55&lt;Metrics!$N$10,Metrics!$N$2,IF(G55&lt;Metrics!$O$10,Metrics!$O$2,IF(G55&lt;Metrics!$P$10,Metrics!$P$2,Metrics!$Q$2))))))))))</f>
        <v>0</v>
      </c>
      <c r="V55">
        <f>IF(H55&lt;Metrics!$G$18,Metrics!$G$2,IF(H55&lt;Metrics!$H$18,Metrics!$H$2,IF(H55&lt;Metrics!$I$18,Metrics!$I$2,IF(H55&lt;Metrics!$J$18,Metrics!$J$2,IF(H55&lt;Metrics!$K$18,Metrics!$K$2,IF(H55&lt;Metrics!$L$18,Metrics!$L$2,IF(H55&lt;Metrics!$M$18,Metrics!$M$2,IF(H55&lt;Metrics!$N$18,Metrics!$N$2,IF(H55&lt;Metrics!$O$18,Metrics!$O$2,IF(H55&lt;Metrics!$P$18,Metrics!$P$2,Metrics!$Q$2))))))))))</f>
        <v>7</v>
      </c>
      <c r="W55">
        <f>IF(I55&lt;Metrics!$G$19,Metrics!$G$2,IF(I55&lt;Metrics!$H$19,Metrics!$H$2,IF(I55&lt;Metrics!$I$19,Metrics!$I$2,IF(I55&lt;Metrics!$J$19,Metrics!$J$2,IF(I55&lt;Metrics!$K$19,Metrics!$K$2,IF(I55&lt;Metrics!$L$19,Metrics!$L$2,IF(I55&lt;Metrics!$M$19,Metrics!$M$2,IF(I55&lt;Metrics!$N$19,Metrics!$N$2,IF(I55&lt;Metrics!$O$19,Metrics!$O$2,IF(I55&lt;Metrics!$P$19,Metrics!$P$2,Metrics!$Q$2))))))))))</f>
        <v>7</v>
      </c>
      <c r="X55">
        <f>IF(J55&lt;Metrics!$G$20,Metrics!$G$2,IF(J55&lt;Metrics!$H$20,Metrics!$H$2,IF(J55&lt;Metrics!$I$20,Metrics!$I$2,IF(J55&lt;Metrics!$J$20,Metrics!$J$2,IF(J55&lt;Metrics!$K$20,Metrics!$K$2,IF(J55&lt;Metrics!$L$20,Metrics!$L$2,IF(J55&lt;Metrics!$M$20,Metrics!$M$2,IF(J55&lt;Metrics!$N$20,Metrics!$N$2,IF(J55&lt;Metrics!$O$20,Metrics!$O$2,IF(J55&lt;Metrics!$P$20,Metrics!$P$2,Metrics!$Q$2))))))))))</f>
        <v>6</v>
      </c>
      <c r="Y55">
        <f>IF(K55&lt;Metrics!$G$12,Metrics!$G$2,IF(K55&lt;Metrics!$H$12,Metrics!$H$2,IF(K55&lt;Metrics!$I$12,Metrics!$I$2,IF(K55&lt;Metrics!$J$12,Metrics!$J$2,IF(K55&lt;Metrics!$K$12,Metrics!$K$2,IF(K55&lt;Metrics!$L$12,Metrics!$L$2,IF(K55&lt;Metrics!$M$12,Metrics!$M$2,IF(K55&lt;Metrics!$N$12,Metrics!$N$2,IF(K55&lt;Metrics!$O$12,Metrics!$O$2,IF(K55&lt;Metrics!$P$12,Metrics!$P$2,Metrics!$Q$2))))))))))</f>
        <v>3</v>
      </c>
      <c r="Z55">
        <f>IF(L55&lt;Metrics!$G$13,Metrics!$G$2,IF(L55&lt;Metrics!$H$13,Metrics!$H$2,IF(L55&lt;Metrics!$I$13,Metrics!$I$2,IF(L55&lt;Metrics!$J$13,Metrics!$J$2,IF(L55&lt;Metrics!$K$13,Metrics!$K$2,IF(L55&lt;Metrics!$L$13,Metrics!$L$2,IF(L55&lt;Metrics!$M$13,Metrics!$M$2,IF(L55&lt;Metrics!$N$13,Metrics!$N$2,IF(L55&lt;Metrics!$O$13,Metrics!$O$2,IF(L55&lt;Metrics!$P$13,Metrics!$P$2,Metrics!$Q$2))))))))))</f>
        <v>2</v>
      </c>
      <c r="AA55">
        <f>IF(M55&lt;Metrics!$G$14,Metrics!$G$2,IF(M55&lt;Metrics!$H$14,Metrics!$H$2,IF(M55&lt;Metrics!$I$14,Metrics!$I$2,IF(M55&lt;Metrics!$J$14,Metrics!$J$2,IF(M55&lt;Metrics!$K$14,Metrics!$K$2,IF(M55&lt;Metrics!$L$14,Metrics!$L$2,IF(M55&lt;Metrics!$M$14,Metrics!$M$2,IF(M55&lt;Metrics!$N$14,Metrics!$N$2,IF(M55&lt;Metrics!$O$14,Metrics!$O$2,IF(M55&lt;Metrics!$P$14,Metrics!$P$2,Metrics!$Q$2))))))))))</f>
        <v>4</v>
      </c>
      <c r="AB55">
        <f>IF(N55&lt;Metrics!$G$16,Metrics!$G$2,IF(N55&lt;Metrics!$H$16,Metrics!$H$2,IF(N55&lt;Metrics!$I$16,Metrics!$I$2,IF(N55&lt;Metrics!$J$16,Metrics!$J$2,IF(N55&lt;Metrics!$K$16,Metrics!$K$2,IF(N55&lt;Metrics!$L$16,Metrics!$L$2,IF(N55&lt;Metrics!$M$16,Metrics!$M$2,IF(N55&lt;Metrics!$N$16,Metrics!$N$2,IF(N55&lt;Metrics!$O$16,Metrics!$O$2,IF(N55&lt;Metrics!$P$16,Metrics!$P$2,Metrics!$Q$2))))))))))</f>
        <v>7</v>
      </c>
      <c r="AC55">
        <f>IF(O55&lt;Metrics!$G$22,Metrics!$G$2,IF(O55&lt;Metrics!$H$22,Metrics!$H$2,IF(O55&lt;Metrics!$I$22,Metrics!$I$2,IF(O55&lt;Metrics!$J$22,Metrics!$J$2,IF(O55&lt;Metrics!$K$22,Metrics!$K$2,IF(O55&lt;Metrics!$L$22,Metrics!$L$2,IF(O55&lt;Metrics!$M$22,Metrics!$M$2,IF(O55&lt;Metrics!$N$22,Metrics!$N$2,IF(O55&lt;Metrics!$O$22,Metrics!$O$2,IF(O55&lt;Metrics!$P$22,Metrics!$P$2,Metrics!$Q$2))))))))))</f>
        <v>1</v>
      </c>
      <c r="AD55" s="38">
        <f>(P55*Metrics!F$4)+(Q55*Metrics!F$8)+(S55*Metrics!F$9)+(U55*Metrics!F$10)+(V55*Metrics!F$18)+('Final Metrics'!W113*Metrics!F$19)+('Final Metrics'!X113*Metrics!F$20)+('Final Metrics'!Y113*Metrics!F$12)+('Final Metrics'!Z113*Metrics!F$13)+('Final Metrics'!AA113*Metrics!F$14)+('Final Metrics'!AB113*Metrics!F$16)</f>
        <v>105</v>
      </c>
      <c r="AE55" s="39">
        <f>AD55/AD$1</f>
        <v>0.105</v>
      </c>
    </row>
    <row r="56" spans="1:31">
      <c r="A56" s="12" t="s">
        <v>139</v>
      </c>
      <c r="B56" s="14">
        <v>6</v>
      </c>
      <c r="C56" s="16">
        <v>4.5</v>
      </c>
      <c r="D56" s="14">
        <v>2</v>
      </c>
      <c r="E56" s="14">
        <v>2</v>
      </c>
      <c r="F56" s="14"/>
      <c r="G56" s="14">
        <v>9</v>
      </c>
      <c r="H56" s="98">
        <v>58</v>
      </c>
      <c r="I56" s="98">
        <v>841</v>
      </c>
      <c r="J56" s="98">
        <v>71</v>
      </c>
      <c r="K56" s="98">
        <v>11768</v>
      </c>
      <c r="L56" s="98">
        <v>9804</v>
      </c>
      <c r="M56" s="98">
        <v>69947</v>
      </c>
      <c r="N56" s="98">
        <v>71</v>
      </c>
      <c r="O56" s="56">
        <v>11</v>
      </c>
      <c r="P56">
        <f>IF(B56&lt;Metrics!$G$4,Metrics!$G$2,IF(B56&lt;Metrics!$H$4,Metrics!$H$2,IF(B56&lt;Metrics!$I$4,Metrics!$I$2,IF(B56&lt;Metrics!$J$4,Metrics!$J$2,IF(B56&lt;Metrics!$K$4,Metrics!$K$2,IF(B56&lt;Metrics!$L$4,Metrics!$L$2,IF(B56&lt;Metrics!$M$4,Metrics!$M$2,IF(B56&lt;Metrics!$N$4,Metrics!$N$2,IF(B56&lt;Metrics!$O$4,Metrics!$O$2,IF(B56&lt;Metrics!$P$4,Metrics!$P$2,Metrics!Q$2))))))))))</f>
        <v>0</v>
      </c>
      <c r="Q56">
        <f>IF(C56=Metrics!$G$8,Metrics!$G$2,IF(C56&lt;Metrics!$H$8,Metrics!$H$2,IF(C56&lt;Metrics!$I$8,Metrics!$I$2,IF(C56&lt;Metrics!$J$8,Metrics!$J$2,IF(C56&lt;Metrics!$K$8,Metrics!$K$2,IF(C56&lt;Metrics!$L$8,Metrics!$L$2,IF(C56&lt;Metrics!$M$8,Metrics!$M$2,IF(C56&lt;Metrics!$N$8,Metrics!$N$2,IF(C56&lt;Metrics!$O$8,Metrics!$O$2,IF(C56&lt;Metrics!$P$8,Metrics!$P$2,Metrics!$Q$2))))))))))</f>
        <v>9</v>
      </c>
      <c r="S56">
        <f>IF(E56&lt;Metrics!$G$9,Metrics!$G$2,IF(E56&lt;Metrics!$H$9,Metrics!$H$2,IF(E56&lt;Metrics!$I$9,Metrics!$I$2,IF(E56&lt;Metrics!$J$9,Metrics!$J$2,IF(E56&lt;Metrics!$K$9,Metrics!$K$2,IF(E56&lt;Metrics!$L$9,Metrics!$L$2,IF(E56&lt;Metrics!$M$9,Metrics!$M$2,IF(E56&lt;Metrics!$N$9,Metrics!$N$2,IF(E56&lt;Metrics!$O$9,Metrics!$O$2,IF(E56&lt;Metrics!$P$9,Metrics!$P$2,Metrics!$Q$2))))))))))</f>
        <v>0</v>
      </c>
      <c r="U56">
        <f>IF(G56&lt;Metrics!$G$10,Metrics!$G$2,IF(G56&lt;Metrics!$H$10,Metrics!$H$2,IF(G56&lt;Metrics!$I$10,Metrics!$I$2,IF(G56&lt;Metrics!$J$10,Metrics!$J$2,IF(G56&lt;Metrics!$K$10,Metrics!$K$2,IF(G56&lt;Metrics!$L$10,Metrics!$L$2,IF(G56&lt;Metrics!$M$10,Metrics!$M$2,IF(G56&lt;Metrics!$N$10,Metrics!$N$2,IF(G56&lt;Metrics!$O$10,Metrics!$O$2,IF(G56&lt;Metrics!$P$10,Metrics!$P$2,Metrics!$Q$2))))))))))</f>
        <v>0</v>
      </c>
      <c r="V56">
        <f>IF(H56&lt;Metrics!$G$18,Metrics!$G$2,IF(H56&lt;Metrics!$H$18,Metrics!$H$2,IF(H56&lt;Metrics!$I$18,Metrics!$I$2,IF(H56&lt;Metrics!$J$18,Metrics!$J$2,IF(H56&lt;Metrics!$K$18,Metrics!$K$2,IF(H56&lt;Metrics!$L$18,Metrics!$L$2,IF(H56&lt;Metrics!$M$18,Metrics!$M$2,IF(H56&lt;Metrics!$N$18,Metrics!$N$2,IF(H56&lt;Metrics!$O$18,Metrics!$O$2,IF(H56&lt;Metrics!$P$18,Metrics!$P$2,Metrics!$Q$2))))))))))</f>
        <v>8</v>
      </c>
      <c r="W56">
        <f>IF(I56&lt;Metrics!$G$19,Metrics!$G$2,IF(I56&lt;Metrics!$H$19,Metrics!$H$2,IF(I56&lt;Metrics!$I$19,Metrics!$I$2,IF(I56&lt;Metrics!$J$19,Metrics!$J$2,IF(I56&lt;Metrics!$K$19,Metrics!$K$2,IF(I56&lt;Metrics!$L$19,Metrics!$L$2,IF(I56&lt;Metrics!$M$19,Metrics!$M$2,IF(I56&lt;Metrics!$N$19,Metrics!$N$2,IF(I56&lt;Metrics!$O$19,Metrics!$O$2,IF(I56&lt;Metrics!$P$19,Metrics!$P$2,Metrics!$Q$2))))))))))</f>
        <v>8</v>
      </c>
      <c r="X56">
        <f>IF(J56&lt;Metrics!$G$20,Metrics!$G$2,IF(J56&lt;Metrics!$H$20,Metrics!$H$2,IF(J56&lt;Metrics!$I$20,Metrics!$I$2,IF(J56&lt;Metrics!$J$20,Metrics!$J$2,IF(J56&lt;Metrics!$K$20,Metrics!$K$2,IF(J56&lt;Metrics!$L$20,Metrics!$L$2,IF(J56&lt;Metrics!$M$20,Metrics!$M$2,IF(J56&lt;Metrics!$N$20,Metrics!$N$2,IF(J56&lt;Metrics!$O$20,Metrics!$O$2,IF(J56&lt;Metrics!$P$20,Metrics!$P$2,Metrics!$Q$2))))))))))</f>
        <v>8</v>
      </c>
      <c r="Y56">
        <f>IF(K56&lt;Metrics!$G$12,Metrics!$G$2,IF(K56&lt;Metrics!$H$12,Metrics!$H$2,IF(K56&lt;Metrics!$I$12,Metrics!$I$2,IF(K56&lt;Metrics!$J$12,Metrics!$J$2,IF(K56&lt;Metrics!$K$12,Metrics!$K$2,IF(K56&lt;Metrics!$L$12,Metrics!$L$2,IF(K56&lt;Metrics!$M$12,Metrics!$M$2,IF(K56&lt;Metrics!$N$12,Metrics!$N$2,IF(K56&lt;Metrics!$O$12,Metrics!$O$2,IF(K56&lt;Metrics!$P$12,Metrics!$P$2,Metrics!$Q$2))))))))))</f>
        <v>4</v>
      </c>
      <c r="Z56">
        <f>IF(L56&lt;Metrics!$G$13,Metrics!$G$2,IF(L56&lt;Metrics!$H$13,Metrics!$H$2,IF(L56&lt;Metrics!$I$13,Metrics!$I$2,IF(L56&lt;Metrics!$J$13,Metrics!$J$2,IF(L56&lt;Metrics!$K$13,Metrics!$K$2,IF(L56&lt;Metrics!$L$13,Metrics!$L$2,IF(L56&lt;Metrics!$M$13,Metrics!$M$2,IF(L56&lt;Metrics!$N$13,Metrics!$N$2,IF(L56&lt;Metrics!$O$13,Metrics!$O$2,IF(L56&lt;Metrics!$P$13,Metrics!$P$2,Metrics!$Q$2))))))))))</f>
        <v>7</v>
      </c>
      <c r="AA56">
        <f>IF(M56&lt;Metrics!$G$14,Metrics!$G$2,IF(M56&lt;Metrics!$H$14,Metrics!$H$2,IF(M56&lt;Metrics!$I$14,Metrics!$I$2,IF(M56&lt;Metrics!$J$14,Metrics!$J$2,IF(M56&lt;Metrics!$K$14,Metrics!$K$2,IF(M56&lt;Metrics!$L$14,Metrics!$L$2,IF(M56&lt;Metrics!$M$14,Metrics!$M$2,IF(M56&lt;Metrics!$N$14,Metrics!$N$2,IF(M56&lt;Metrics!$O$14,Metrics!$O$2,IF(M56&lt;Metrics!$P$14,Metrics!$P$2,Metrics!$Q$2))))))))))</f>
        <v>9</v>
      </c>
      <c r="AB56">
        <f>IF(N56&lt;Metrics!$G$16,Metrics!$G$2,IF(N56&lt;Metrics!$H$16,Metrics!$H$2,IF(N56&lt;Metrics!$I$16,Metrics!$I$2,IF(N56&lt;Metrics!$J$16,Metrics!$J$2,IF(N56&lt;Metrics!$K$16,Metrics!$K$2,IF(N56&lt;Metrics!$L$16,Metrics!$L$2,IF(N56&lt;Metrics!$M$16,Metrics!$M$2,IF(N56&lt;Metrics!$N$16,Metrics!$N$2,IF(N56&lt;Metrics!$O$16,Metrics!$O$2,IF(N56&lt;Metrics!$P$16,Metrics!$P$2,Metrics!$Q$2))))))))))</f>
        <v>9</v>
      </c>
      <c r="AC56">
        <f>IF(O56&lt;Metrics!$G$22,Metrics!$G$2,IF(O56&lt;Metrics!$H$22,Metrics!$H$2,IF(O56&lt;Metrics!$I$22,Metrics!$I$2,IF(O56&lt;Metrics!$J$22,Metrics!$J$2,IF(O56&lt;Metrics!$K$22,Metrics!$K$2,IF(O56&lt;Metrics!$L$22,Metrics!$L$2,IF(O56&lt;Metrics!$M$22,Metrics!$M$2,IF(O56&lt;Metrics!$N$22,Metrics!$N$2,IF(O56&lt;Metrics!$O$22,Metrics!$O$2,IF(O56&lt;Metrics!$P$22,Metrics!$P$2,Metrics!$Q$2))))))))))</f>
        <v>1</v>
      </c>
      <c r="AD56" s="38">
        <f>(P56*Metrics!F$4)+(Q56*Metrics!F$8)+(S56*Metrics!F$9)+(U56*Metrics!F$10)+(V56*Metrics!F$18)+('Final Metrics'!W121*Metrics!F$19)+('Final Metrics'!X121*Metrics!F$20)+('Final Metrics'!Y121*Metrics!F$12)+('Final Metrics'!Z121*Metrics!F$13)+('Final Metrics'!AA121*Metrics!F$14)+('Final Metrics'!AB121*Metrics!F$16)</f>
        <v>205</v>
      </c>
      <c r="AE56" s="39">
        <f>AD56/AD$1</f>
        <v>0.20499999999999999</v>
      </c>
    </row>
    <row r="57" spans="1:31">
      <c r="A57" s="12" t="s">
        <v>142</v>
      </c>
      <c r="B57" s="14">
        <v>1945</v>
      </c>
      <c r="C57" s="16">
        <v>5</v>
      </c>
      <c r="D57" s="14">
        <v>471</v>
      </c>
      <c r="E57" s="14">
        <v>471</v>
      </c>
      <c r="F57" s="14"/>
      <c r="G57" s="14">
        <v>2355</v>
      </c>
      <c r="H57" s="98">
        <v>54</v>
      </c>
      <c r="I57" s="98">
        <v>783</v>
      </c>
      <c r="J57" s="98">
        <v>61</v>
      </c>
      <c r="K57" s="98">
        <v>5416</v>
      </c>
      <c r="L57" s="98">
        <v>1272</v>
      </c>
      <c r="M57" s="98">
        <v>24469</v>
      </c>
      <c r="N57" s="98">
        <v>67</v>
      </c>
      <c r="O57" s="56">
        <v>3</v>
      </c>
      <c r="P57">
        <f>IF(B57&lt;Metrics!$G$4,Metrics!$G$2,IF(B57&lt;Metrics!$H$4,Metrics!$H$2,IF(B57&lt;Metrics!$I$4,Metrics!$I$2,IF(B57&lt;Metrics!$J$4,Metrics!$J$2,IF(B57&lt;Metrics!$K$4,Metrics!$K$2,IF(B57&lt;Metrics!$L$4,Metrics!$L$2,IF(B57&lt;Metrics!$M$4,Metrics!$M$2,IF(B57&lt;Metrics!$N$4,Metrics!$N$2,IF(B57&lt;Metrics!$O$4,Metrics!$O$2,IF(B57&lt;Metrics!$P$4,Metrics!$P$2,Metrics!Q$2))))))))))</f>
        <v>7</v>
      </c>
      <c r="Q57">
        <f>IF(C57=Metrics!$G$8,Metrics!$G$2,IF(C57&lt;Metrics!$H$8,Metrics!$H$2,IF(C57&lt;Metrics!$I$8,Metrics!$I$2,IF(C57&lt;Metrics!$J$8,Metrics!$J$2,IF(C57&lt;Metrics!$K$8,Metrics!$K$2,IF(C57&lt;Metrics!$L$8,Metrics!$L$2,IF(C57&lt;Metrics!$M$8,Metrics!$M$2,IF(C57&lt;Metrics!$N$8,Metrics!$N$2,IF(C57&lt;Metrics!$O$8,Metrics!$O$2,IF(C57&lt;Metrics!$P$8,Metrics!$P$2,Metrics!$Q$2))))))))))</f>
        <v>10</v>
      </c>
      <c r="S57">
        <f>IF(E57&lt;Metrics!$G$9,Metrics!$G$2,IF(E57&lt;Metrics!$H$9,Metrics!$H$2,IF(E57&lt;Metrics!$I$9,Metrics!$I$2,IF(E57&lt;Metrics!$J$9,Metrics!$J$2,IF(E57&lt;Metrics!$K$9,Metrics!$K$2,IF(E57&lt;Metrics!$L$9,Metrics!$L$2,IF(E57&lt;Metrics!$M$9,Metrics!$M$2,IF(E57&lt;Metrics!$N$9,Metrics!$N$2,IF(E57&lt;Metrics!$O$9,Metrics!$O$2,IF(E57&lt;Metrics!$P$9,Metrics!$P$2,Metrics!$Q$2))))))))))</f>
        <v>8</v>
      </c>
      <c r="U57">
        <f>IF(G57&lt;Metrics!$G$10,Metrics!$G$2,IF(G57&lt;Metrics!$H$10,Metrics!$H$2,IF(G57&lt;Metrics!$I$10,Metrics!$I$2,IF(G57&lt;Metrics!$J$10,Metrics!$J$2,IF(G57&lt;Metrics!$K$10,Metrics!$K$2,IF(G57&lt;Metrics!$L$10,Metrics!$L$2,IF(G57&lt;Metrics!$M$10,Metrics!$M$2,IF(G57&lt;Metrics!$N$10,Metrics!$N$2,IF(G57&lt;Metrics!$O$10,Metrics!$O$2,IF(G57&lt;Metrics!$P$10,Metrics!$P$2,Metrics!$Q$2))))))))))</f>
        <v>9</v>
      </c>
      <c r="V57">
        <f>IF(H57&lt;Metrics!$G$18,Metrics!$G$2,IF(H57&lt;Metrics!$H$18,Metrics!$H$2,IF(H57&lt;Metrics!$I$18,Metrics!$I$2,IF(H57&lt;Metrics!$J$18,Metrics!$J$2,IF(H57&lt;Metrics!$K$18,Metrics!$K$2,IF(H57&lt;Metrics!$L$18,Metrics!$L$2,IF(H57&lt;Metrics!$M$18,Metrics!$M$2,IF(H57&lt;Metrics!$N$18,Metrics!$N$2,IF(H57&lt;Metrics!$O$18,Metrics!$O$2,IF(H57&lt;Metrics!$P$18,Metrics!$P$2,Metrics!$Q$2))))))))))</f>
        <v>7</v>
      </c>
      <c r="W57">
        <f>IF(I57&lt;Metrics!$G$19,Metrics!$G$2,IF(I57&lt;Metrics!$H$19,Metrics!$H$2,IF(I57&lt;Metrics!$I$19,Metrics!$I$2,IF(I57&lt;Metrics!$J$19,Metrics!$J$2,IF(I57&lt;Metrics!$K$19,Metrics!$K$2,IF(I57&lt;Metrics!$L$19,Metrics!$L$2,IF(I57&lt;Metrics!$M$19,Metrics!$M$2,IF(I57&lt;Metrics!$N$19,Metrics!$N$2,IF(I57&lt;Metrics!$O$19,Metrics!$O$2,IF(I57&lt;Metrics!$P$19,Metrics!$P$2,Metrics!$Q$2))))))))))</f>
        <v>7</v>
      </c>
      <c r="X57">
        <f>IF(J57&lt;Metrics!$G$20,Metrics!$G$2,IF(J57&lt;Metrics!$H$20,Metrics!$H$2,IF(J57&lt;Metrics!$I$20,Metrics!$I$2,IF(J57&lt;Metrics!$J$20,Metrics!$J$2,IF(J57&lt;Metrics!$K$20,Metrics!$K$2,IF(J57&lt;Metrics!$L$20,Metrics!$L$2,IF(J57&lt;Metrics!$M$20,Metrics!$M$2,IF(J57&lt;Metrics!$N$20,Metrics!$N$2,IF(J57&lt;Metrics!$O$20,Metrics!$O$2,IF(J57&lt;Metrics!$P$20,Metrics!$P$2,Metrics!$Q$2))))))))))</f>
        <v>7</v>
      </c>
      <c r="Y57">
        <f>IF(K57&lt;Metrics!$G$12,Metrics!$G$2,IF(K57&lt;Metrics!$H$12,Metrics!$H$2,IF(K57&lt;Metrics!$I$12,Metrics!$I$2,IF(K57&lt;Metrics!$J$12,Metrics!$J$2,IF(K57&lt;Metrics!$K$12,Metrics!$K$2,IF(K57&lt;Metrics!$L$12,Metrics!$L$2,IF(K57&lt;Metrics!$M$12,Metrics!$M$2,IF(K57&lt;Metrics!$N$12,Metrics!$N$2,IF(K57&lt;Metrics!$O$12,Metrics!$O$2,IF(K57&lt;Metrics!$P$12,Metrics!$P$2,Metrics!$Q$2))))))))))</f>
        <v>3</v>
      </c>
      <c r="Z57">
        <f>IF(L57&lt;Metrics!$G$13,Metrics!$G$2,IF(L57&lt;Metrics!$H$13,Metrics!$H$2,IF(L57&lt;Metrics!$I$13,Metrics!$I$2,IF(L57&lt;Metrics!$J$13,Metrics!$J$2,IF(L57&lt;Metrics!$K$13,Metrics!$K$2,IF(L57&lt;Metrics!$L$13,Metrics!$L$2,IF(L57&lt;Metrics!$M$13,Metrics!$M$2,IF(L57&lt;Metrics!$N$13,Metrics!$N$2,IF(L57&lt;Metrics!$O$13,Metrics!$O$2,IF(L57&lt;Metrics!$P$13,Metrics!$P$2,Metrics!$Q$2))))))))))</f>
        <v>4</v>
      </c>
      <c r="AA57">
        <f>IF(M57&lt;Metrics!$G$14,Metrics!$G$2,IF(M57&lt;Metrics!$H$14,Metrics!$H$2,IF(M57&lt;Metrics!$I$14,Metrics!$I$2,IF(M57&lt;Metrics!$J$14,Metrics!$J$2,IF(M57&lt;Metrics!$K$14,Metrics!$K$2,IF(M57&lt;Metrics!$L$14,Metrics!$L$2,IF(M57&lt;Metrics!$M$14,Metrics!$M$2,IF(M57&lt;Metrics!$N$14,Metrics!$N$2,IF(M57&lt;Metrics!$O$14,Metrics!$O$2,IF(M57&lt;Metrics!$P$14,Metrics!$P$2,Metrics!$Q$2))))))))))</f>
        <v>6</v>
      </c>
      <c r="AB57">
        <f>IF(N57&lt;Metrics!$G$16,Metrics!$G$2,IF(N57&lt;Metrics!$H$16,Metrics!$H$2,IF(N57&lt;Metrics!$I$16,Metrics!$I$2,IF(N57&lt;Metrics!$J$16,Metrics!$J$2,IF(N57&lt;Metrics!$K$16,Metrics!$K$2,IF(N57&lt;Metrics!$L$16,Metrics!$L$2,IF(N57&lt;Metrics!$M$16,Metrics!$M$2,IF(N57&lt;Metrics!$N$16,Metrics!$N$2,IF(N57&lt;Metrics!$O$16,Metrics!$O$2,IF(N57&lt;Metrics!$P$16,Metrics!$P$2,Metrics!$Q$2))))))))))</f>
        <v>8</v>
      </c>
      <c r="AC57">
        <f>IF(O57&lt;Metrics!$G$22,Metrics!$G$2,IF(O57&lt;Metrics!$H$22,Metrics!$H$2,IF(O57&lt;Metrics!$I$22,Metrics!$I$2,IF(O57&lt;Metrics!$J$22,Metrics!$J$2,IF(O57&lt;Metrics!$K$22,Metrics!$K$2,IF(O57&lt;Metrics!$L$22,Metrics!$L$2,IF(O57&lt;Metrics!$M$22,Metrics!$M$2,IF(O57&lt;Metrics!$N$22,Metrics!$N$2,IF(O57&lt;Metrics!$O$22,Metrics!$O$2,IF(O57&lt;Metrics!$P$22,Metrics!$P$2,Metrics!$Q$2))))))))))</f>
        <v>1</v>
      </c>
      <c r="AD57" s="38">
        <f>(P57*Metrics!F$4)+(Q57*Metrics!F$8)+(S57*Metrics!F$9)+(U57*Metrics!F$10)+(V57*Metrics!F$18)+('Final Metrics'!W17*Metrics!F$19)+('Final Metrics'!X17*Metrics!F$20)+('Final Metrics'!Y17*Metrics!F$12)+('Final Metrics'!Z17*Metrics!F$13)+('Final Metrics'!AA17*Metrics!F$14)+('Final Metrics'!AB17*Metrics!F$16)</f>
        <v>496.75</v>
      </c>
      <c r="AE57" s="39">
        <f>AD57/AD$1</f>
        <v>0.49675000000000002</v>
      </c>
    </row>
    <row r="58" spans="1:31">
      <c r="A58" s="12" t="s">
        <v>145</v>
      </c>
      <c r="B58" s="14"/>
      <c r="C58" s="16"/>
      <c r="D58" s="14"/>
      <c r="E58" s="14"/>
      <c r="F58" s="14"/>
      <c r="G58" s="14">
        <v>0</v>
      </c>
      <c r="H58" s="98">
        <v>36</v>
      </c>
      <c r="I58" s="98">
        <v>768</v>
      </c>
      <c r="J58" s="98">
        <v>59</v>
      </c>
      <c r="K58" s="98">
        <v>65757</v>
      </c>
      <c r="L58" s="98">
        <v>3499</v>
      </c>
      <c r="M58" s="98">
        <v>6798</v>
      </c>
      <c r="N58" s="98">
        <v>47</v>
      </c>
      <c r="O58" s="56">
        <v>595</v>
      </c>
      <c r="P58">
        <f>IF(B58&lt;Metrics!$G$4,Metrics!$G$2,IF(B58&lt;Metrics!$H$4,Metrics!$H$2,IF(B58&lt;Metrics!$I$4,Metrics!$I$2,IF(B58&lt;Metrics!$J$4,Metrics!$J$2,IF(B58&lt;Metrics!$K$4,Metrics!$K$2,IF(B58&lt;Metrics!$L$4,Metrics!$L$2,IF(B58&lt;Metrics!$M$4,Metrics!$M$2,IF(B58&lt;Metrics!$N$4,Metrics!$N$2,IF(B58&lt;Metrics!$O$4,Metrics!$O$2,IF(B58&lt;Metrics!$P$4,Metrics!$P$2,Metrics!Q$2))))))))))</f>
        <v>0</v>
      </c>
      <c r="Q58">
        <f>IF(C58=Metrics!$G$8,Metrics!$G$2,IF(C58&lt;Metrics!$H$8,Metrics!$H$2,IF(C58&lt;Metrics!$I$8,Metrics!$I$2,IF(C58&lt;Metrics!$J$8,Metrics!$J$2,IF(C58&lt;Metrics!$K$8,Metrics!$K$2,IF(C58&lt;Metrics!$L$8,Metrics!$L$2,IF(C58&lt;Metrics!$M$8,Metrics!$M$2,IF(C58&lt;Metrics!$N$8,Metrics!$N$2,IF(C58&lt;Metrics!$O$8,Metrics!$O$2,IF(C58&lt;Metrics!$P$8,Metrics!$P$2,Metrics!$Q$2))))))))))</f>
        <v>0</v>
      </c>
      <c r="S58">
        <f>IF(E58&lt;Metrics!$G$9,Metrics!$G$2,IF(E58&lt;Metrics!$H$9,Metrics!$H$2,IF(E58&lt;Metrics!$I$9,Metrics!$I$2,IF(E58&lt;Metrics!$J$9,Metrics!$J$2,IF(E58&lt;Metrics!$K$9,Metrics!$K$2,IF(E58&lt;Metrics!$L$9,Metrics!$L$2,IF(E58&lt;Metrics!$M$9,Metrics!$M$2,IF(E58&lt;Metrics!$N$9,Metrics!$N$2,IF(E58&lt;Metrics!$O$9,Metrics!$O$2,IF(E58&lt;Metrics!$P$9,Metrics!$P$2,Metrics!$Q$2))))))))))</f>
        <v>0</v>
      </c>
      <c r="U58">
        <f>IF(G58&lt;Metrics!$G$10,Metrics!$G$2,IF(G58&lt;Metrics!$H$10,Metrics!$H$2,IF(G58&lt;Metrics!$I$10,Metrics!$I$2,IF(G58&lt;Metrics!$J$10,Metrics!$J$2,IF(G58&lt;Metrics!$K$10,Metrics!$K$2,IF(G58&lt;Metrics!$L$10,Metrics!$L$2,IF(G58&lt;Metrics!$M$10,Metrics!$M$2,IF(G58&lt;Metrics!$N$10,Metrics!$N$2,IF(G58&lt;Metrics!$O$10,Metrics!$O$2,IF(G58&lt;Metrics!$P$10,Metrics!$P$2,Metrics!$Q$2))))))))))</f>
        <v>0</v>
      </c>
      <c r="V58">
        <f>IF(H58&lt;Metrics!$G$18,Metrics!$G$2,IF(H58&lt;Metrics!$H$18,Metrics!$H$2,IF(H58&lt;Metrics!$I$18,Metrics!$I$2,IF(H58&lt;Metrics!$J$18,Metrics!$J$2,IF(H58&lt;Metrics!$K$18,Metrics!$K$2,IF(H58&lt;Metrics!$L$18,Metrics!$L$2,IF(H58&lt;Metrics!$M$18,Metrics!$M$2,IF(H58&lt;Metrics!$N$18,Metrics!$N$2,IF(H58&lt;Metrics!$O$18,Metrics!$O$2,IF(H58&lt;Metrics!$P$18,Metrics!$P$2,Metrics!$Q$2))))))))))</f>
        <v>5</v>
      </c>
      <c r="W58">
        <f>IF(I58&lt;Metrics!$G$19,Metrics!$G$2,IF(I58&lt;Metrics!$H$19,Metrics!$H$2,IF(I58&lt;Metrics!$I$19,Metrics!$I$2,IF(I58&lt;Metrics!$J$19,Metrics!$J$2,IF(I58&lt;Metrics!$K$19,Metrics!$K$2,IF(I58&lt;Metrics!$L$19,Metrics!$L$2,IF(I58&lt;Metrics!$M$19,Metrics!$M$2,IF(I58&lt;Metrics!$N$19,Metrics!$N$2,IF(I58&lt;Metrics!$O$19,Metrics!$O$2,IF(I58&lt;Metrics!$P$19,Metrics!$P$2,Metrics!$Q$2))))))))))</f>
        <v>6</v>
      </c>
      <c r="X58">
        <f>IF(J58&lt;Metrics!$G$20,Metrics!$G$2,IF(J58&lt;Metrics!$H$20,Metrics!$H$2,IF(J58&lt;Metrics!$I$20,Metrics!$I$2,IF(J58&lt;Metrics!$J$20,Metrics!$J$2,IF(J58&lt;Metrics!$K$20,Metrics!$K$2,IF(J58&lt;Metrics!$L$20,Metrics!$L$2,IF(J58&lt;Metrics!$M$20,Metrics!$M$2,IF(J58&lt;Metrics!$N$20,Metrics!$N$2,IF(J58&lt;Metrics!$O$20,Metrics!$O$2,IF(J58&lt;Metrics!$P$20,Metrics!$P$2,Metrics!$Q$2))))))))))</f>
        <v>7</v>
      </c>
      <c r="Y58">
        <f>IF(K58&lt;Metrics!$G$12,Metrics!$G$2,IF(K58&lt;Metrics!$H$12,Metrics!$H$2,IF(K58&lt;Metrics!$I$12,Metrics!$I$2,IF(K58&lt;Metrics!$J$12,Metrics!$J$2,IF(K58&lt;Metrics!$K$12,Metrics!$K$2,IF(K58&lt;Metrics!$L$12,Metrics!$L$2,IF(K58&lt;Metrics!$M$12,Metrics!$M$2,IF(K58&lt;Metrics!$N$12,Metrics!$N$2,IF(K58&lt;Metrics!$O$12,Metrics!$O$2,IF(K58&lt;Metrics!$P$12,Metrics!$P$2,Metrics!$Q$2))))))))))</f>
        <v>6</v>
      </c>
      <c r="Z58">
        <f>IF(L58&lt;Metrics!$G$13,Metrics!$G$2,IF(L58&lt;Metrics!$H$13,Metrics!$H$2,IF(L58&lt;Metrics!$I$13,Metrics!$I$2,IF(L58&lt;Metrics!$J$13,Metrics!$J$2,IF(L58&lt;Metrics!$K$13,Metrics!$K$2,IF(L58&lt;Metrics!$L$13,Metrics!$L$2,IF(L58&lt;Metrics!$M$13,Metrics!$M$2,IF(L58&lt;Metrics!$N$13,Metrics!$N$2,IF(L58&lt;Metrics!$O$13,Metrics!$O$2,IF(L58&lt;Metrics!$P$13,Metrics!$P$2,Metrics!$Q$2))))))))))</f>
        <v>6</v>
      </c>
      <c r="AA58">
        <f>IF(M58&lt;Metrics!$G$14,Metrics!$G$2,IF(M58&lt;Metrics!$H$14,Metrics!$H$2,IF(M58&lt;Metrics!$I$14,Metrics!$I$2,IF(M58&lt;Metrics!$J$14,Metrics!$J$2,IF(M58&lt;Metrics!$K$14,Metrics!$K$2,IF(M58&lt;Metrics!$L$14,Metrics!$L$2,IF(M58&lt;Metrics!$M$14,Metrics!$M$2,IF(M58&lt;Metrics!$N$14,Metrics!$N$2,IF(M58&lt;Metrics!$O$14,Metrics!$O$2,IF(M58&lt;Metrics!$P$14,Metrics!$P$2,Metrics!$Q$2))))))))))</f>
        <v>4</v>
      </c>
      <c r="AB58">
        <f>IF(N58&lt;Metrics!$G$16,Metrics!$G$2,IF(N58&lt;Metrics!$H$16,Metrics!$H$2,IF(N58&lt;Metrics!$I$16,Metrics!$I$2,IF(N58&lt;Metrics!$J$16,Metrics!$J$2,IF(N58&lt;Metrics!$K$16,Metrics!$K$2,IF(N58&lt;Metrics!$L$16,Metrics!$L$2,IF(N58&lt;Metrics!$M$16,Metrics!$M$2,IF(N58&lt;Metrics!$N$16,Metrics!$N$2,IF(N58&lt;Metrics!$O$16,Metrics!$O$2,IF(N58&lt;Metrics!$P$16,Metrics!$P$2,Metrics!$Q$2))))))))))</f>
        <v>5</v>
      </c>
      <c r="AC58">
        <f>IF(O58&lt;Metrics!$G$22,Metrics!$G$2,IF(O58&lt;Metrics!$H$22,Metrics!$H$2,IF(O58&lt;Metrics!$I$22,Metrics!$I$2,IF(O58&lt;Metrics!$J$22,Metrics!$J$2,IF(O58&lt;Metrics!$K$22,Metrics!$K$2,IF(O58&lt;Metrics!$L$22,Metrics!$L$2,IF(O58&lt;Metrics!$M$22,Metrics!$M$2,IF(O58&lt;Metrics!$N$22,Metrics!$N$2,IF(O58&lt;Metrics!$O$22,Metrics!$O$2,IF(O58&lt;Metrics!$P$22,Metrics!$P$2,Metrics!$Q$2))))))))))</f>
        <v>3</v>
      </c>
      <c r="AD58" s="38">
        <f>(P58*Metrics!F$4)+(Q58*Metrics!F$8)+(S58*Metrics!F$9)+(U58*Metrics!F$10)+(V58*Metrics!F$18)+('Final Metrics'!W172*Metrics!F$19)+('Final Metrics'!X172*Metrics!F$20)+('Final Metrics'!Y172*Metrics!F$12)+('Final Metrics'!Z172*Metrics!F$13)+('Final Metrics'!AA172*Metrics!F$14)+('Final Metrics'!AB172*Metrics!F$16)</f>
        <v>161.5</v>
      </c>
      <c r="AE58" s="39">
        <f>AD58/AD$1</f>
        <v>0.1615</v>
      </c>
    </row>
    <row r="59" spans="1:31">
      <c r="A59" s="12" t="s">
        <v>148</v>
      </c>
      <c r="B59" s="14">
        <v>710</v>
      </c>
      <c r="C59" s="16"/>
      <c r="D59" s="14">
        <v>0</v>
      </c>
      <c r="E59" s="14">
        <v>0</v>
      </c>
      <c r="F59" s="14"/>
      <c r="G59" s="14">
        <v>0</v>
      </c>
      <c r="H59" s="98">
        <v>35</v>
      </c>
      <c r="I59" s="98">
        <v>769</v>
      </c>
      <c r="J59" s="98">
        <v>61</v>
      </c>
      <c r="K59" s="98">
        <v>11969</v>
      </c>
      <c r="L59" s="98">
        <v>867</v>
      </c>
      <c r="M59" s="98">
        <v>33903</v>
      </c>
      <c r="N59" s="98">
        <v>73</v>
      </c>
      <c r="O59" s="56">
        <v>175</v>
      </c>
      <c r="P59">
        <f>IF(B59&lt;Metrics!$G$4,Metrics!$G$2,IF(B59&lt;Metrics!$H$4,Metrics!$H$2,IF(B59&lt;Metrics!$I$4,Metrics!$I$2,IF(B59&lt;Metrics!$J$4,Metrics!$J$2,IF(B59&lt;Metrics!$K$4,Metrics!$K$2,IF(B59&lt;Metrics!$L$4,Metrics!$L$2,IF(B59&lt;Metrics!$M$4,Metrics!$M$2,IF(B59&lt;Metrics!$N$4,Metrics!$N$2,IF(B59&lt;Metrics!$O$4,Metrics!$O$2,IF(B59&lt;Metrics!$P$4,Metrics!$P$2,Metrics!Q$2))))))))))</f>
        <v>5</v>
      </c>
      <c r="Q59">
        <f>IF(C59=Metrics!$G$8,Metrics!$G$2,IF(C59&lt;Metrics!$H$8,Metrics!$H$2,IF(C59&lt;Metrics!$I$8,Metrics!$I$2,IF(C59&lt;Metrics!$J$8,Metrics!$J$2,IF(C59&lt;Metrics!$K$8,Metrics!$K$2,IF(C59&lt;Metrics!$L$8,Metrics!$L$2,IF(C59&lt;Metrics!$M$8,Metrics!$M$2,IF(C59&lt;Metrics!$N$8,Metrics!$N$2,IF(C59&lt;Metrics!$O$8,Metrics!$O$2,IF(C59&lt;Metrics!$P$8,Metrics!$P$2,Metrics!$Q$2))))))))))</f>
        <v>0</v>
      </c>
      <c r="S59">
        <f>IF(E59&lt;Metrics!$G$9,Metrics!$G$2,IF(E59&lt;Metrics!$H$9,Metrics!$H$2,IF(E59&lt;Metrics!$I$9,Metrics!$I$2,IF(E59&lt;Metrics!$J$9,Metrics!$J$2,IF(E59&lt;Metrics!$K$9,Metrics!$K$2,IF(E59&lt;Metrics!$L$9,Metrics!$L$2,IF(E59&lt;Metrics!$M$9,Metrics!$M$2,IF(E59&lt;Metrics!$N$9,Metrics!$N$2,IF(E59&lt;Metrics!$O$9,Metrics!$O$2,IF(E59&lt;Metrics!$P$9,Metrics!$P$2,Metrics!$Q$2))))))))))</f>
        <v>0</v>
      </c>
      <c r="U59">
        <f>IF(G59&lt;Metrics!$G$10,Metrics!$G$2,IF(G59&lt;Metrics!$H$10,Metrics!$H$2,IF(G59&lt;Metrics!$I$10,Metrics!$I$2,IF(G59&lt;Metrics!$J$10,Metrics!$J$2,IF(G59&lt;Metrics!$K$10,Metrics!$K$2,IF(G59&lt;Metrics!$L$10,Metrics!$L$2,IF(G59&lt;Metrics!$M$10,Metrics!$M$2,IF(G59&lt;Metrics!$N$10,Metrics!$N$2,IF(G59&lt;Metrics!$O$10,Metrics!$O$2,IF(G59&lt;Metrics!$P$10,Metrics!$P$2,Metrics!$Q$2))))))))))</f>
        <v>0</v>
      </c>
      <c r="V59">
        <f>IF(H59&lt;Metrics!$G$18,Metrics!$G$2,IF(H59&lt;Metrics!$H$18,Metrics!$H$2,IF(H59&lt;Metrics!$I$18,Metrics!$I$2,IF(H59&lt;Metrics!$J$18,Metrics!$J$2,IF(H59&lt;Metrics!$K$18,Metrics!$K$2,IF(H59&lt;Metrics!$L$18,Metrics!$L$2,IF(H59&lt;Metrics!$M$18,Metrics!$M$2,IF(H59&lt;Metrics!$N$18,Metrics!$N$2,IF(H59&lt;Metrics!$O$18,Metrics!$O$2,IF(H59&lt;Metrics!$P$18,Metrics!$P$2,Metrics!$Q$2))))))))))</f>
        <v>5</v>
      </c>
      <c r="W59">
        <f>IF(I59&lt;Metrics!$G$19,Metrics!$G$2,IF(I59&lt;Metrics!$H$19,Metrics!$H$2,IF(I59&lt;Metrics!$I$19,Metrics!$I$2,IF(I59&lt;Metrics!$J$19,Metrics!$J$2,IF(I59&lt;Metrics!$K$19,Metrics!$K$2,IF(I59&lt;Metrics!$L$19,Metrics!$L$2,IF(I59&lt;Metrics!$M$19,Metrics!$M$2,IF(I59&lt;Metrics!$N$19,Metrics!$N$2,IF(I59&lt;Metrics!$O$19,Metrics!$O$2,IF(I59&lt;Metrics!$P$19,Metrics!$P$2,Metrics!$Q$2))))))))))</f>
        <v>6</v>
      </c>
      <c r="X59">
        <f>IF(J59&lt;Metrics!$G$20,Metrics!$G$2,IF(J59&lt;Metrics!$H$20,Metrics!$H$2,IF(J59&lt;Metrics!$I$20,Metrics!$I$2,IF(J59&lt;Metrics!$J$20,Metrics!$J$2,IF(J59&lt;Metrics!$K$20,Metrics!$K$2,IF(J59&lt;Metrics!$L$20,Metrics!$L$2,IF(J59&lt;Metrics!$M$20,Metrics!$M$2,IF(J59&lt;Metrics!$N$20,Metrics!$N$2,IF(J59&lt;Metrics!$O$20,Metrics!$O$2,IF(J59&lt;Metrics!$P$20,Metrics!$P$2,Metrics!$Q$2))))))))))</f>
        <v>7</v>
      </c>
      <c r="Y59">
        <f>IF(K59&lt;Metrics!$G$12,Metrics!$G$2,IF(K59&lt;Metrics!$H$12,Metrics!$H$2,IF(K59&lt;Metrics!$I$12,Metrics!$I$2,IF(K59&lt;Metrics!$J$12,Metrics!$J$2,IF(K59&lt;Metrics!$K$12,Metrics!$K$2,IF(K59&lt;Metrics!$L$12,Metrics!$L$2,IF(K59&lt;Metrics!$M$12,Metrics!$M$2,IF(K59&lt;Metrics!$N$12,Metrics!$N$2,IF(K59&lt;Metrics!$O$12,Metrics!$O$2,IF(K59&lt;Metrics!$P$12,Metrics!$P$2,Metrics!$Q$2))))))))))</f>
        <v>4</v>
      </c>
      <c r="Z59">
        <f>IF(L59&lt;Metrics!$G$13,Metrics!$G$2,IF(L59&lt;Metrics!$H$13,Metrics!$H$2,IF(L59&lt;Metrics!$I$13,Metrics!$I$2,IF(L59&lt;Metrics!$J$13,Metrics!$J$2,IF(L59&lt;Metrics!$K$13,Metrics!$K$2,IF(L59&lt;Metrics!$L$13,Metrics!$L$2,IF(L59&lt;Metrics!$M$13,Metrics!$M$2,IF(L59&lt;Metrics!$N$13,Metrics!$N$2,IF(L59&lt;Metrics!$O$13,Metrics!$O$2,IF(L59&lt;Metrics!$P$13,Metrics!$P$2,Metrics!$Q$2))))))))))</f>
        <v>3</v>
      </c>
      <c r="AA59">
        <f>IF(M59&lt;Metrics!$G$14,Metrics!$G$2,IF(M59&lt;Metrics!$H$14,Metrics!$H$2,IF(M59&lt;Metrics!$I$14,Metrics!$I$2,IF(M59&lt;Metrics!$J$14,Metrics!$J$2,IF(M59&lt;Metrics!$K$14,Metrics!$K$2,IF(M59&lt;Metrics!$L$14,Metrics!$L$2,IF(M59&lt;Metrics!$M$14,Metrics!$M$2,IF(M59&lt;Metrics!$N$14,Metrics!$N$2,IF(M59&lt;Metrics!$O$14,Metrics!$O$2,IF(M59&lt;Metrics!$P$14,Metrics!$P$2,Metrics!$Q$2))))))))))</f>
        <v>7</v>
      </c>
      <c r="AB59">
        <f>IF(N59&lt;Metrics!$G$16,Metrics!$G$2,IF(N59&lt;Metrics!$H$16,Metrics!$H$2,IF(N59&lt;Metrics!$I$16,Metrics!$I$2,IF(N59&lt;Metrics!$J$16,Metrics!$J$2,IF(N59&lt;Metrics!$K$16,Metrics!$K$2,IF(N59&lt;Metrics!$L$16,Metrics!$L$2,IF(N59&lt;Metrics!$M$16,Metrics!$M$2,IF(N59&lt;Metrics!$N$16,Metrics!$N$2,IF(N59&lt;Metrics!$O$16,Metrics!$O$2,IF(N59&lt;Metrics!$P$16,Metrics!$P$2,Metrics!$Q$2))))))))))</f>
        <v>9</v>
      </c>
      <c r="AC59">
        <f>IF(O59&lt;Metrics!$G$22,Metrics!$G$2,IF(O59&lt;Metrics!$H$22,Metrics!$H$2,IF(O59&lt;Metrics!$I$22,Metrics!$I$2,IF(O59&lt;Metrics!$J$22,Metrics!$J$2,IF(O59&lt;Metrics!$K$22,Metrics!$K$2,IF(O59&lt;Metrics!$L$22,Metrics!$L$2,IF(O59&lt;Metrics!$M$22,Metrics!$M$2,IF(O59&lt;Metrics!$N$22,Metrics!$N$2,IF(O59&lt;Metrics!$O$22,Metrics!$O$2,IF(O59&lt;Metrics!$P$22,Metrics!$P$2,Metrics!$Q$2))))))))))</f>
        <v>1</v>
      </c>
      <c r="AD59" s="38">
        <f>(P59*Metrics!F$4)+(Q59*Metrics!F$8)+(S59*Metrics!F$9)+(U59*Metrics!F$10)+(V59*Metrics!F$18)+('Final Metrics'!W31*Metrics!F$19)+('Final Metrics'!X31*Metrics!F$20)+('Final Metrics'!Y31*Metrics!F$12)+('Final Metrics'!Z31*Metrics!F$13)+('Final Metrics'!AA31*Metrics!F$14)+('Final Metrics'!AB31*Metrics!F$16)</f>
        <v>229</v>
      </c>
      <c r="AE59" s="39">
        <f>AD59/AD$1</f>
        <v>0.22900000000000001</v>
      </c>
    </row>
    <row r="60" spans="1:31">
      <c r="A60" s="12" t="s">
        <v>151</v>
      </c>
      <c r="B60" s="14">
        <v>29</v>
      </c>
      <c r="C60" s="16"/>
      <c r="D60" s="14"/>
      <c r="E60" s="14"/>
      <c r="F60" s="14"/>
      <c r="G60" s="14">
        <v>0</v>
      </c>
      <c r="H60" s="98">
        <v>8</v>
      </c>
      <c r="I60" s="98">
        <v>603</v>
      </c>
      <c r="J60" s="98">
        <v>28</v>
      </c>
      <c r="K60" s="98">
        <v>492</v>
      </c>
      <c r="L60" s="98">
        <v>171</v>
      </c>
      <c r="M60" s="98">
        <v>1041</v>
      </c>
      <c r="N60" s="98">
        <v>59</v>
      </c>
      <c r="O60" s="47">
        <v>0</v>
      </c>
      <c r="P60">
        <f>IF(B60&lt;Metrics!$G$4,Metrics!$G$2,IF(B60&lt;Metrics!$H$4,Metrics!$H$2,IF(B60&lt;Metrics!$I$4,Metrics!$I$2,IF(B60&lt;Metrics!$J$4,Metrics!$J$2,IF(B60&lt;Metrics!$K$4,Metrics!$K$2,IF(B60&lt;Metrics!$L$4,Metrics!$L$2,IF(B60&lt;Metrics!$M$4,Metrics!$M$2,IF(B60&lt;Metrics!$N$4,Metrics!$N$2,IF(B60&lt;Metrics!$O$4,Metrics!$O$2,IF(B60&lt;Metrics!$P$4,Metrics!$P$2,Metrics!Q$2))))))))))</f>
        <v>0</v>
      </c>
      <c r="Q60">
        <f>IF(C60=Metrics!$G$8,Metrics!$G$2,IF(C60&lt;Metrics!$H$8,Metrics!$H$2,IF(C60&lt;Metrics!$I$8,Metrics!$I$2,IF(C60&lt;Metrics!$J$8,Metrics!$J$2,IF(C60&lt;Metrics!$K$8,Metrics!$K$2,IF(C60&lt;Metrics!$L$8,Metrics!$L$2,IF(C60&lt;Metrics!$M$8,Metrics!$M$2,IF(C60&lt;Metrics!$N$8,Metrics!$N$2,IF(C60&lt;Metrics!$O$8,Metrics!$O$2,IF(C60&lt;Metrics!$P$8,Metrics!$P$2,Metrics!$Q$2))))))))))</f>
        <v>0</v>
      </c>
      <c r="S60">
        <f>IF(E60&lt;Metrics!$G$9,Metrics!$G$2,IF(E60&lt;Metrics!$H$9,Metrics!$H$2,IF(E60&lt;Metrics!$I$9,Metrics!$I$2,IF(E60&lt;Metrics!$J$9,Metrics!$J$2,IF(E60&lt;Metrics!$K$9,Metrics!$K$2,IF(E60&lt;Metrics!$L$9,Metrics!$L$2,IF(E60&lt;Metrics!$M$9,Metrics!$M$2,IF(E60&lt;Metrics!$N$9,Metrics!$N$2,IF(E60&lt;Metrics!$O$9,Metrics!$O$2,IF(E60&lt;Metrics!$P$9,Metrics!$P$2,Metrics!$Q$2))))))))))</f>
        <v>0</v>
      </c>
      <c r="U60">
        <f>IF(G60&lt;Metrics!$G$10,Metrics!$G$2,IF(G60&lt;Metrics!$H$10,Metrics!$H$2,IF(G60&lt;Metrics!$I$10,Metrics!$I$2,IF(G60&lt;Metrics!$J$10,Metrics!$J$2,IF(G60&lt;Metrics!$K$10,Metrics!$K$2,IF(G60&lt;Metrics!$L$10,Metrics!$L$2,IF(G60&lt;Metrics!$M$10,Metrics!$M$2,IF(G60&lt;Metrics!$N$10,Metrics!$N$2,IF(G60&lt;Metrics!$O$10,Metrics!$O$2,IF(G60&lt;Metrics!$P$10,Metrics!$P$2,Metrics!$Q$2))))))))))</f>
        <v>0</v>
      </c>
      <c r="V60">
        <f>IF(H60&lt;Metrics!$G$18,Metrics!$G$2,IF(H60&lt;Metrics!$H$18,Metrics!$H$2,IF(H60&lt;Metrics!$I$18,Metrics!$I$2,IF(H60&lt;Metrics!$J$18,Metrics!$J$2,IF(H60&lt;Metrics!$K$18,Metrics!$K$2,IF(H60&lt;Metrics!$L$18,Metrics!$L$2,IF(H60&lt;Metrics!$M$18,Metrics!$M$2,IF(H60&lt;Metrics!$N$18,Metrics!$N$2,IF(H60&lt;Metrics!$O$18,Metrics!$O$2,IF(H60&lt;Metrics!$P$18,Metrics!$P$2,Metrics!$Q$2))))))))))</f>
        <v>0</v>
      </c>
      <c r="W60">
        <f>IF(I60&lt;Metrics!$G$19,Metrics!$G$2,IF(I60&lt;Metrics!$H$19,Metrics!$H$2,IF(I60&lt;Metrics!$I$19,Metrics!$I$2,IF(I60&lt;Metrics!$J$19,Metrics!$J$2,IF(I60&lt;Metrics!$K$19,Metrics!$K$2,IF(I60&lt;Metrics!$L$19,Metrics!$L$2,IF(I60&lt;Metrics!$M$19,Metrics!$M$2,IF(I60&lt;Metrics!$N$19,Metrics!$N$2,IF(I60&lt;Metrics!$O$19,Metrics!$O$2,IF(I60&lt;Metrics!$P$19,Metrics!$P$2,Metrics!$Q$2))))))))))</f>
        <v>3</v>
      </c>
      <c r="X60">
        <f>IF(J60&lt;Metrics!$G$20,Metrics!$G$2,IF(J60&lt;Metrics!$H$20,Metrics!$H$2,IF(J60&lt;Metrics!$I$20,Metrics!$I$2,IF(J60&lt;Metrics!$J$20,Metrics!$J$2,IF(J60&lt;Metrics!$K$20,Metrics!$K$2,IF(J60&lt;Metrics!$L$20,Metrics!$L$2,IF(J60&lt;Metrics!$M$20,Metrics!$M$2,IF(J60&lt;Metrics!$N$20,Metrics!$N$2,IF(J60&lt;Metrics!$O$20,Metrics!$O$2,IF(J60&lt;Metrics!$P$20,Metrics!$P$2,Metrics!$Q$2))))))))))</f>
        <v>1</v>
      </c>
      <c r="Y60">
        <f>IF(K60&lt;Metrics!$G$12,Metrics!$G$2,IF(K60&lt;Metrics!$H$12,Metrics!$H$2,IF(K60&lt;Metrics!$I$12,Metrics!$I$2,IF(K60&lt;Metrics!$J$12,Metrics!$J$2,IF(K60&lt;Metrics!$K$12,Metrics!$K$2,IF(K60&lt;Metrics!$L$12,Metrics!$L$2,IF(K60&lt;Metrics!$M$12,Metrics!$M$2,IF(K60&lt;Metrics!$N$12,Metrics!$N$2,IF(K60&lt;Metrics!$O$12,Metrics!$O$2,IF(K60&lt;Metrics!$P$12,Metrics!$P$2,Metrics!$Q$2))))))))))</f>
        <v>0</v>
      </c>
      <c r="Z60">
        <f>IF(L60&lt;Metrics!$G$13,Metrics!$G$2,IF(L60&lt;Metrics!$H$13,Metrics!$H$2,IF(L60&lt;Metrics!$I$13,Metrics!$I$2,IF(L60&lt;Metrics!$J$13,Metrics!$J$2,IF(L60&lt;Metrics!$K$13,Metrics!$K$2,IF(L60&lt;Metrics!$L$13,Metrics!$L$2,IF(L60&lt;Metrics!$M$13,Metrics!$M$2,IF(L60&lt;Metrics!$N$13,Metrics!$N$2,IF(L60&lt;Metrics!$O$13,Metrics!$O$2,IF(L60&lt;Metrics!$P$13,Metrics!$P$2,Metrics!$Q$2))))))))))</f>
        <v>0</v>
      </c>
      <c r="AA60">
        <f>IF(M60&lt;Metrics!$G$14,Metrics!$G$2,IF(M60&lt;Metrics!$H$14,Metrics!$H$2,IF(M60&lt;Metrics!$I$14,Metrics!$I$2,IF(M60&lt;Metrics!$J$14,Metrics!$J$2,IF(M60&lt;Metrics!$K$14,Metrics!$K$2,IF(M60&lt;Metrics!$L$14,Metrics!$L$2,IF(M60&lt;Metrics!$M$14,Metrics!$M$2,IF(M60&lt;Metrics!$N$14,Metrics!$N$2,IF(M60&lt;Metrics!$O$14,Metrics!$O$2,IF(M60&lt;Metrics!$P$14,Metrics!$P$2,Metrics!$Q$2))))))))))</f>
        <v>0</v>
      </c>
      <c r="AB60">
        <f>IF(N60&lt;Metrics!$G$16,Metrics!$G$2,IF(N60&lt;Metrics!$H$16,Metrics!$H$2,IF(N60&lt;Metrics!$I$16,Metrics!$I$2,IF(N60&lt;Metrics!$J$16,Metrics!$J$2,IF(N60&lt;Metrics!$K$16,Metrics!$K$2,IF(N60&lt;Metrics!$L$16,Metrics!$L$2,IF(N60&lt;Metrics!$M$16,Metrics!$M$2,IF(N60&lt;Metrics!$N$16,Metrics!$N$2,IF(N60&lt;Metrics!$O$16,Metrics!$O$2,IF(N60&lt;Metrics!$P$16,Metrics!$P$2,Metrics!$Q$2))))))))))</f>
        <v>7</v>
      </c>
      <c r="AC60">
        <f>IF(O60&lt;Metrics!$G$22,Metrics!$G$2,IF(O60&lt;Metrics!$H$22,Metrics!$H$2,IF(O60&lt;Metrics!$I$22,Metrics!$I$2,IF(O60&lt;Metrics!$J$22,Metrics!$J$2,IF(O60&lt;Metrics!$K$22,Metrics!$K$2,IF(O60&lt;Metrics!$L$22,Metrics!$L$2,IF(O60&lt;Metrics!$M$22,Metrics!$M$2,IF(O60&lt;Metrics!$N$22,Metrics!$N$2,IF(O60&lt;Metrics!$O$22,Metrics!$O$2,IF(O60&lt;Metrics!$P$22,Metrics!$P$2,Metrics!$Q$2))))))))))</f>
        <v>0</v>
      </c>
      <c r="AD60" s="38">
        <f>(P60*Metrics!F$4)+(Q60*Metrics!F$8)+(S60*Metrics!F$9)+(U60*Metrics!F$10)+(V60*Metrics!F$18)+('Final Metrics'!W94*Metrics!F$19)+('Final Metrics'!X94*Metrics!F$20)+('Final Metrics'!Y94*Metrics!F$12)+('Final Metrics'!Z94*Metrics!F$13)+('Final Metrics'!AA94*Metrics!F$14)+('Final Metrics'!AB94*Metrics!F$16)</f>
        <v>123.75</v>
      </c>
      <c r="AE60" s="39">
        <f>AD60/AD$1</f>
        <v>0.12375</v>
      </c>
    </row>
    <row r="61" spans="1:31">
      <c r="A61" s="12" t="s">
        <v>153</v>
      </c>
      <c r="B61" s="14">
        <v>3</v>
      </c>
      <c r="C61" s="16"/>
      <c r="D61" s="14"/>
      <c r="E61" s="14"/>
      <c r="F61" s="14"/>
      <c r="G61" s="14">
        <v>0</v>
      </c>
      <c r="H61" s="98">
        <v>37</v>
      </c>
      <c r="I61" s="98">
        <v>740</v>
      </c>
      <c r="J61" s="98">
        <v>54</v>
      </c>
      <c r="K61" s="98">
        <v>9215</v>
      </c>
      <c r="L61" s="98">
        <v>414</v>
      </c>
      <c r="M61" s="98">
        <v>8842</v>
      </c>
      <c r="N61" s="98">
        <v>62</v>
      </c>
      <c r="O61" s="47">
        <v>303</v>
      </c>
      <c r="P61">
        <f>IF(B61&lt;Metrics!$G$4,Metrics!$G$2,IF(B61&lt;Metrics!$H$4,Metrics!$H$2,IF(B61&lt;Metrics!$I$4,Metrics!$I$2,IF(B61&lt;Metrics!$J$4,Metrics!$J$2,IF(B61&lt;Metrics!$K$4,Metrics!$K$2,IF(B61&lt;Metrics!$L$4,Metrics!$L$2,IF(B61&lt;Metrics!$M$4,Metrics!$M$2,IF(B61&lt;Metrics!$N$4,Metrics!$N$2,IF(B61&lt;Metrics!$O$4,Metrics!$O$2,IF(B61&lt;Metrics!$P$4,Metrics!$P$2,Metrics!Q$2))))))))))</f>
        <v>0</v>
      </c>
      <c r="Q61">
        <f>IF(C61=Metrics!$G$8,Metrics!$G$2,IF(C61&lt;Metrics!$H$8,Metrics!$H$2,IF(C61&lt;Metrics!$I$8,Metrics!$I$2,IF(C61&lt;Metrics!$J$8,Metrics!$J$2,IF(C61&lt;Metrics!$K$8,Metrics!$K$2,IF(C61&lt;Metrics!$L$8,Metrics!$L$2,IF(C61&lt;Metrics!$M$8,Metrics!$M$2,IF(C61&lt;Metrics!$N$8,Metrics!$N$2,IF(C61&lt;Metrics!$O$8,Metrics!$O$2,IF(C61&lt;Metrics!$P$8,Metrics!$P$2,Metrics!$Q$2))))))))))</f>
        <v>0</v>
      </c>
      <c r="S61">
        <f>IF(E61&lt;Metrics!$G$9,Metrics!$G$2,IF(E61&lt;Metrics!$H$9,Metrics!$H$2,IF(E61&lt;Metrics!$I$9,Metrics!$I$2,IF(E61&lt;Metrics!$J$9,Metrics!$J$2,IF(E61&lt;Metrics!$K$9,Metrics!$K$2,IF(E61&lt;Metrics!$L$9,Metrics!$L$2,IF(E61&lt;Metrics!$M$9,Metrics!$M$2,IF(E61&lt;Metrics!$N$9,Metrics!$N$2,IF(E61&lt;Metrics!$O$9,Metrics!$O$2,IF(E61&lt;Metrics!$P$9,Metrics!$P$2,Metrics!$Q$2))))))))))</f>
        <v>0</v>
      </c>
      <c r="U61">
        <f>IF(G61&lt;Metrics!$G$10,Metrics!$G$2,IF(G61&lt;Metrics!$H$10,Metrics!$H$2,IF(G61&lt;Metrics!$I$10,Metrics!$I$2,IF(G61&lt;Metrics!$J$10,Metrics!$J$2,IF(G61&lt;Metrics!$K$10,Metrics!$K$2,IF(G61&lt;Metrics!$L$10,Metrics!$L$2,IF(G61&lt;Metrics!$M$10,Metrics!$M$2,IF(G61&lt;Metrics!$N$10,Metrics!$N$2,IF(G61&lt;Metrics!$O$10,Metrics!$O$2,IF(G61&lt;Metrics!$P$10,Metrics!$P$2,Metrics!$Q$2))))))))))</f>
        <v>0</v>
      </c>
      <c r="V61">
        <f>IF(H61&lt;Metrics!$G$18,Metrics!$G$2,IF(H61&lt;Metrics!$H$18,Metrics!$H$2,IF(H61&lt;Metrics!$I$18,Metrics!$I$2,IF(H61&lt;Metrics!$J$18,Metrics!$J$2,IF(H61&lt;Metrics!$K$18,Metrics!$K$2,IF(H61&lt;Metrics!$L$18,Metrics!$L$2,IF(H61&lt;Metrics!$M$18,Metrics!$M$2,IF(H61&lt;Metrics!$N$18,Metrics!$N$2,IF(H61&lt;Metrics!$O$18,Metrics!$O$2,IF(H61&lt;Metrics!$P$18,Metrics!$P$2,Metrics!$Q$2))))))))))</f>
        <v>5</v>
      </c>
      <c r="W61">
        <f>IF(I61&lt;Metrics!$G$19,Metrics!$G$2,IF(I61&lt;Metrics!$H$19,Metrics!$H$2,IF(I61&lt;Metrics!$I$19,Metrics!$I$2,IF(I61&lt;Metrics!$J$19,Metrics!$J$2,IF(I61&lt;Metrics!$K$19,Metrics!$K$2,IF(I61&lt;Metrics!$L$19,Metrics!$L$2,IF(I61&lt;Metrics!$M$19,Metrics!$M$2,IF(I61&lt;Metrics!$N$19,Metrics!$N$2,IF(I61&lt;Metrics!$O$19,Metrics!$O$2,IF(I61&lt;Metrics!$P$19,Metrics!$P$2,Metrics!$Q$2))))))))))</f>
        <v>6</v>
      </c>
      <c r="X61">
        <f>IF(J61&lt;Metrics!$G$20,Metrics!$G$2,IF(J61&lt;Metrics!$H$20,Metrics!$H$2,IF(J61&lt;Metrics!$I$20,Metrics!$I$2,IF(J61&lt;Metrics!$J$20,Metrics!$J$2,IF(J61&lt;Metrics!$K$20,Metrics!$K$2,IF(J61&lt;Metrics!$L$20,Metrics!$L$2,IF(J61&lt;Metrics!$M$20,Metrics!$M$2,IF(J61&lt;Metrics!$N$20,Metrics!$N$2,IF(J61&lt;Metrics!$O$20,Metrics!$O$2,IF(J61&lt;Metrics!$P$20,Metrics!$P$2,Metrics!$Q$2))))))))))</f>
        <v>6</v>
      </c>
      <c r="Y61">
        <f>IF(K61&lt;Metrics!$G$12,Metrics!$G$2,IF(K61&lt;Metrics!$H$12,Metrics!$H$2,IF(K61&lt;Metrics!$I$12,Metrics!$I$2,IF(K61&lt;Metrics!$J$12,Metrics!$J$2,IF(K61&lt;Metrics!$K$12,Metrics!$K$2,IF(K61&lt;Metrics!$L$12,Metrics!$L$2,IF(K61&lt;Metrics!$M$12,Metrics!$M$2,IF(K61&lt;Metrics!$N$12,Metrics!$N$2,IF(K61&lt;Metrics!$O$12,Metrics!$O$2,IF(K61&lt;Metrics!$P$12,Metrics!$P$2,Metrics!$Q$2))))))))))</f>
        <v>4</v>
      </c>
      <c r="Z61">
        <f>IF(L61&lt;Metrics!$G$13,Metrics!$G$2,IF(L61&lt;Metrics!$H$13,Metrics!$H$2,IF(L61&lt;Metrics!$I$13,Metrics!$I$2,IF(L61&lt;Metrics!$J$13,Metrics!$J$2,IF(L61&lt;Metrics!$K$13,Metrics!$K$2,IF(L61&lt;Metrics!$L$13,Metrics!$L$2,IF(L61&lt;Metrics!$M$13,Metrics!$M$2,IF(L61&lt;Metrics!$N$13,Metrics!$N$2,IF(L61&lt;Metrics!$O$13,Metrics!$O$2,IF(L61&lt;Metrics!$P$13,Metrics!$P$2,Metrics!$Q$2))))))))))</f>
        <v>2</v>
      </c>
      <c r="AA61">
        <f>IF(M61&lt;Metrics!$G$14,Metrics!$G$2,IF(M61&lt;Metrics!$H$14,Metrics!$H$2,IF(M61&lt;Metrics!$I$14,Metrics!$I$2,IF(M61&lt;Metrics!$J$14,Metrics!$J$2,IF(M61&lt;Metrics!$K$14,Metrics!$K$2,IF(M61&lt;Metrics!$L$14,Metrics!$L$2,IF(M61&lt;Metrics!$M$14,Metrics!$M$2,IF(M61&lt;Metrics!$N$14,Metrics!$N$2,IF(M61&lt;Metrics!$O$14,Metrics!$O$2,IF(M61&lt;Metrics!$P$14,Metrics!$P$2,Metrics!$Q$2))))))))))</f>
        <v>4</v>
      </c>
      <c r="AB61">
        <f>IF(N61&lt;Metrics!$G$16,Metrics!$G$2,IF(N61&lt;Metrics!$H$16,Metrics!$H$2,IF(N61&lt;Metrics!$I$16,Metrics!$I$2,IF(N61&lt;Metrics!$J$16,Metrics!$J$2,IF(N61&lt;Metrics!$K$16,Metrics!$K$2,IF(N61&lt;Metrics!$L$16,Metrics!$L$2,IF(N61&lt;Metrics!$M$16,Metrics!$M$2,IF(N61&lt;Metrics!$N$16,Metrics!$N$2,IF(N61&lt;Metrics!$O$16,Metrics!$O$2,IF(N61&lt;Metrics!$P$16,Metrics!$P$2,Metrics!$Q$2))))))))))</f>
        <v>7</v>
      </c>
      <c r="AC61">
        <f>IF(O61&lt;Metrics!$G$22,Metrics!$G$2,IF(O61&lt;Metrics!$H$22,Metrics!$H$2,IF(O61&lt;Metrics!$I$22,Metrics!$I$2,IF(O61&lt;Metrics!$J$22,Metrics!$J$2,IF(O61&lt;Metrics!$K$22,Metrics!$K$2,IF(O61&lt;Metrics!$L$22,Metrics!$L$2,IF(O61&lt;Metrics!$M$22,Metrics!$M$2,IF(O61&lt;Metrics!$N$22,Metrics!$N$2,IF(O61&lt;Metrics!$O$22,Metrics!$O$2,IF(O61&lt;Metrics!$P$22,Metrics!$P$2,Metrics!$Q$2))))))))))</f>
        <v>2</v>
      </c>
      <c r="AD61" s="38">
        <f>(P61*Metrics!F$4)+(Q61*Metrics!F$8)+(S61*Metrics!F$9)+(U61*Metrics!F$10)+(V61*Metrics!F$18)+('Final Metrics'!W136*Metrics!F$19)+('Final Metrics'!X136*Metrics!F$20)+('Final Metrics'!Y136*Metrics!F$12)+('Final Metrics'!Z136*Metrics!F$13)+('Final Metrics'!AA136*Metrics!F$14)+('Final Metrics'!AB136*Metrics!F$16)</f>
        <v>16.625</v>
      </c>
      <c r="AE61" s="39">
        <f>AD61/AD$1</f>
        <v>1.6625000000000001E-2</v>
      </c>
    </row>
    <row r="62" spans="1:31">
      <c r="A62" s="12" t="s">
        <v>155</v>
      </c>
      <c r="B62" s="14">
        <v>6</v>
      </c>
      <c r="C62" s="16">
        <v>4.75</v>
      </c>
      <c r="D62" s="14">
        <v>57</v>
      </c>
      <c r="E62" s="14">
        <v>57</v>
      </c>
      <c r="F62" s="14"/>
      <c r="G62" s="14">
        <v>257</v>
      </c>
      <c r="H62" s="98">
        <v>25</v>
      </c>
      <c r="I62" s="98">
        <v>678</v>
      </c>
      <c r="J62" s="98">
        <v>35</v>
      </c>
      <c r="K62" s="98">
        <v>895</v>
      </c>
      <c r="L62" s="98">
        <v>482</v>
      </c>
      <c r="M62" s="98">
        <v>1623</v>
      </c>
      <c r="N62" s="98">
        <v>51</v>
      </c>
      <c r="O62" s="47">
        <v>261</v>
      </c>
      <c r="P62">
        <f>IF(B62&lt;Metrics!$G$4,Metrics!$G$2,IF(B62&lt;Metrics!$H$4,Metrics!$H$2,IF(B62&lt;Metrics!$I$4,Metrics!$I$2,IF(B62&lt;Metrics!$J$4,Metrics!$J$2,IF(B62&lt;Metrics!$K$4,Metrics!$K$2,IF(B62&lt;Metrics!$L$4,Metrics!$L$2,IF(B62&lt;Metrics!$M$4,Metrics!$M$2,IF(B62&lt;Metrics!$N$4,Metrics!$N$2,IF(B62&lt;Metrics!$O$4,Metrics!$O$2,IF(B62&lt;Metrics!$P$4,Metrics!$P$2,Metrics!Q$2))))))))))</f>
        <v>0</v>
      </c>
      <c r="Q62">
        <f>IF(C62=Metrics!$G$8,Metrics!$G$2,IF(C62&lt;Metrics!$H$8,Metrics!$H$2,IF(C62&lt;Metrics!$I$8,Metrics!$I$2,IF(C62&lt;Metrics!$J$8,Metrics!$J$2,IF(C62&lt;Metrics!$K$8,Metrics!$K$2,IF(C62&lt;Metrics!$L$8,Metrics!$L$2,IF(C62&lt;Metrics!$M$8,Metrics!$M$2,IF(C62&lt;Metrics!$N$8,Metrics!$N$2,IF(C62&lt;Metrics!$O$8,Metrics!$O$2,IF(C62&lt;Metrics!$P$8,Metrics!$P$2,Metrics!$Q$2))))))))))</f>
        <v>9</v>
      </c>
      <c r="S62">
        <f>IF(E62&lt;Metrics!$G$9,Metrics!$G$2,IF(E62&lt;Metrics!$H$9,Metrics!$H$2,IF(E62&lt;Metrics!$I$9,Metrics!$I$2,IF(E62&lt;Metrics!$J$9,Metrics!$J$2,IF(E62&lt;Metrics!$K$9,Metrics!$K$2,IF(E62&lt;Metrics!$L$9,Metrics!$L$2,IF(E62&lt;Metrics!$M$9,Metrics!$M$2,IF(E62&lt;Metrics!$N$9,Metrics!$N$2,IF(E62&lt;Metrics!$O$9,Metrics!$O$2,IF(E62&lt;Metrics!$P$9,Metrics!$P$2,Metrics!$Q$2))))))))))</f>
        <v>3</v>
      </c>
      <c r="U62">
        <f>IF(G62&lt;Metrics!$G$10,Metrics!$G$2,IF(G62&lt;Metrics!$H$10,Metrics!$H$2,IF(G62&lt;Metrics!$I$10,Metrics!$I$2,IF(G62&lt;Metrics!$J$10,Metrics!$J$2,IF(G62&lt;Metrics!$K$10,Metrics!$K$2,IF(G62&lt;Metrics!$L$10,Metrics!$L$2,IF(G62&lt;Metrics!$M$10,Metrics!$M$2,IF(G62&lt;Metrics!$N$10,Metrics!$N$2,IF(G62&lt;Metrics!$O$10,Metrics!$O$2,IF(G62&lt;Metrics!$P$10,Metrics!$P$2,Metrics!$Q$2))))))))))</f>
        <v>5</v>
      </c>
      <c r="V62">
        <f>IF(H62&lt;Metrics!$G$18,Metrics!$G$2,IF(H62&lt;Metrics!$H$18,Metrics!$H$2,IF(H62&lt;Metrics!$I$18,Metrics!$I$2,IF(H62&lt;Metrics!$J$18,Metrics!$J$2,IF(H62&lt;Metrics!$K$18,Metrics!$K$2,IF(H62&lt;Metrics!$L$18,Metrics!$L$2,IF(H62&lt;Metrics!$M$18,Metrics!$M$2,IF(H62&lt;Metrics!$N$18,Metrics!$N$2,IF(H62&lt;Metrics!$O$18,Metrics!$O$2,IF(H62&lt;Metrics!$P$18,Metrics!$P$2,Metrics!$Q$2))))))))))</f>
        <v>2</v>
      </c>
      <c r="W62">
        <f>IF(I62&lt;Metrics!$G$19,Metrics!$G$2,IF(I62&lt;Metrics!$H$19,Metrics!$H$2,IF(I62&lt;Metrics!$I$19,Metrics!$I$2,IF(I62&lt;Metrics!$J$19,Metrics!$J$2,IF(I62&lt;Metrics!$K$19,Metrics!$K$2,IF(I62&lt;Metrics!$L$19,Metrics!$L$2,IF(I62&lt;Metrics!$M$19,Metrics!$M$2,IF(I62&lt;Metrics!$N$19,Metrics!$N$2,IF(I62&lt;Metrics!$O$19,Metrics!$O$2,IF(I62&lt;Metrics!$P$19,Metrics!$P$2,Metrics!$Q$2))))))))))</f>
        <v>4</v>
      </c>
      <c r="X62">
        <f>IF(J62&lt;Metrics!$G$20,Metrics!$G$2,IF(J62&lt;Metrics!$H$20,Metrics!$H$2,IF(J62&lt;Metrics!$I$20,Metrics!$I$2,IF(J62&lt;Metrics!$J$20,Metrics!$J$2,IF(J62&lt;Metrics!$K$20,Metrics!$K$2,IF(J62&lt;Metrics!$L$20,Metrics!$L$2,IF(J62&lt;Metrics!$M$20,Metrics!$M$2,IF(J62&lt;Metrics!$N$20,Metrics!$N$2,IF(J62&lt;Metrics!$O$20,Metrics!$O$2,IF(J62&lt;Metrics!$P$20,Metrics!$P$2,Metrics!$Q$2))))))))))</f>
        <v>3</v>
      </c>
      <c r="Y62">
        <f>IF(K62&lt;Metrics!$G$12,Metrics!$G$2,IF(K62&lt;Metrics!$H$12,Metrics!$H$2,IF(K62&lt;Metrics!$I$12,Metrics!$I$2,IF(K62&lt;Metrics!$J$12,Metrics!$J$2,IF(K62&lt;Metrics!$K$12,Metrics!$K$2,IF(K62&lt;Metrics!$L$12,Metrics!$L$2,IF(K62&lt;Metrics!$M$12,Metrics!$M$2,IF(K62&lt;Metrics!$N$12,Metrics!$N$2,IF(K62&lt;Metrics!$O$12,Metrics!$O$2,IF(K62&lt;Metrics!$P$12,Metrics!$P$2,Metrics!$Q$2))))))))))</f>
        <v>1</v>
      </c>
      <c r="Z62">
        <f>IF(L62&lt;Metrics!$G$13,Metrics!$G$2,IF(L62&lt;Metrics!$H$13,Metrics!$H$2,IF(L62&lt;Metrics!$I$13,Metrics!$I$2,IF(L62&lt;Metrics!$J$13,Metrics!$J$2,IF(L62&lt;Metrics!$K$13,Metrics!$K$2,IF(L62&lt;Metrics!$L$13,Metrics!$L$2,IF(L62&lt;Metrics!$M$13,Metrics!$M$2,IF(L62&lt;Metrics!$N$13,Metrics!$N$2,IF(L62&lt;Metrics!$O$13,Metrics!$O$2,IF(L62&lt;Metrics!$P$13,Metrics!$P$2,Metrics!$Q$2))))))))))</f>
        <v>2</v>
      </c>
      <c r="AA62">
        <f>IF(M62&lt;Metrics!$G$14,Metrics!$G$2,IF(M62&lt;Metrics!$H$14,Metrics!$H$2,IF(M62&lt;Metrics!$I$14,Metrics!$I$2,IF(M62&lt;Metrics!$J$14,Metrics!$J$2,IF(M62&lt;Metrics!$K$14,Metrics!$K$2,IF(M62&lt;Metrics!$L$14,Metrics!$L$2,IF(M62&lt;Metrics!$M$14,Metrics!$M$2,IF(M62&lt;Metrics!$N$14,Metrics!$N$2,IF(M62&lt;Metrics!$O$14,Metrics!$O$2,IF(M62&lt;Metrics!$P$14,Metrics!$P$2,Metrics!$Q$2))))))))))</f>
        <v>1</v>
      </c>
      <c r="AB62">
        <f>IF(N62&lt;Metrics!$G$16,Metrics!$G$2,IF(N62&lt;Metrics!$H$16,Metrics!$H$2,IF(N62&lt;Metrics!$I$16,Metrics!$I$2,IF(N62&lt;Metrics!$J$16,Metrics!$J$2,IF(N62&lt;Metrics!$K$16,Metrics!$K$2,IF(N62&lt;Metrics!$L$16,Metrics!$L$2,IF(N62&lt;Metrics!$M$16,Metrics!$M$2,IF(N62&lt;Metrics!$N$16,Metrics!$N$2,IF(N62&lt;Metrics!$O$16,Metrics!$O$2,IF(N62&lt;Metrics!$P$16,Metrics!$P$2,Metrics!$Q$2))))))))))</f>
        <v>6</v>
      </c>
      <c r="AC62">
        <f>IF(O62&lt;Metrics!$G$22,Metrics!$G$2,IF(O62&lt;Metrics!$H$22,Metrics!$H$2,IF(O62&lt;Metrics!$I$22,Metrics!$I$2,IF(O62&lt;Metrics!$J$22,Metrics!$J$2,IF(O62&lt;Metrics!$K$22,Metrics!$K$2,IF(O62&lt;Metrics!$L$22,Metrics!$L$2,IF(O62&lt;Metrics!$M$22,Metrics!$M$2,IF(O62&lt;Metrics!$N$22,Metrics!$N$2,IF(O62&lt;Metrics!$O$22,Metrics!$O$2,IF(O62&lt;Metrics!$P$22,Metrics!$P$2,Metrics!$Q$2))))))))))</f>
        <v>2</v>
      </c>
      <c r="AD62" s="38">
        <f>(P62*Metrics!F$4)+(Q62*Metrics!F$8)+(S62*Metrics!F$9)+(U62*Metrics!F$10)+(V62*Metrics!F$18)+('Final Metrics'!W122*Metrics!F$19)+('Final Metrics'!X122*Metrics!F$20)+('Final Metrics'!Y122*Metrics!F$12)+('Final Metrics'!Z122*Metrics!F$13)+('Final Metrics'!AA122*Metrics!F$14)+('Final Metrics'!AB122*Metrics!F$16)</f>
        <v>306.75</v>
      </c>
      <c r="AE62" s="39">
        <f>AD62/AD$1</f>
        <v>0.30675000000000002</v>
      </c>
    </row>
    <row r="63" spans="1:31">
      <c r="A63" s="12" t="s">
        <v>158</v>
      </c>
      <c r="B63" s="14">
        <v>528</v>
      </c>
      <c r="C63" s="16">
        <v>5</v>
      </c>
      <c r="D63" s="14">
        <v>58</v>
      </c>
      <c r="E63" s="14">
        <v>58</v>
      </c>
      <c r="F63" s="14"/>
      <c r="G63" s="14">
        <v>290</v>
      </c>
      <c r="H63" s="98">
        <v>33</v>
      </c>
      <c r="I63" s="98">
        <v>774</v>
      </c>
      <c r="J63" s="98">
        <v>60</v>
      </c>
      <c r="K63" s="98">
        <v>14643</v>
      </c>
      <c r="L63" s="98">
        <v>2968</v>
      </c>
      <c r="M63" s="98">
        <v>19358</v>
      </c>
      <c r="N63" s="98">
        <v>56</v>
      </c>
      <c r="O63" s="56">
        <v>735</v>
      </c>
      <c r="P63">
        <f>IF(B63&lt;Metrics!$G$4,Metrics!$G$2,IF(B63&lt;Metrics!$H$4,Metrics!$H$2,IF(B63&lt;Metrics!$I$4,Metrics!$I$2,IF(B63&lt;Metrics!$J$4,Metrics!$J$2,IF(B63&lt;Metrics!$K$4,Metrics!$K$2,IF(B63&lt;Metrics!$L$4,Metrics!$L$2,IF(B63&lt;Metrics!$M$4,Metrics!$M$2,IF(B63&lt;Metrics!$N$4,Metrics!$N$2,IF(B63&lt;Metrics!$O$4,Metrics!$O$2,IF(B63&lt;Metrics!$P$4,Metrics!$P$2,Metrics!Q$2))))))))))</f>
        <v>5</v>
      </c>
      <c r="Q63">
        <f>IF(C63=Metrics!$G$8,Metrics!$G$2,IF(C63&lt;Metrics!$H$8,Metrics!$H$2,IF(C63&lt;Metrics!$I$8,Metrics!$I$2,IF(C63&lt;Metrics!$J$8,Metrics!$J$2,IF(C63&lt;Metrics!$K$8,Metrics!$K$2,IF(C63&lt;Metrics!$L$8,Metrics!$L$2,IF(C63&lt;Metrics!$M$8,Metrics!$M$2,IF(C63&lt;Metrics!$N$8,Metrics!$N$2,IF(C63&lt;Metrics!$O$8,Metrics!$O$2,IF(C63&lt;Metrics!$P$8,Metrics!$P$2,Metrics!$Q$2))))))))))</f>
        <v>10</v>
      </c>
      <c r="S63">
        <f>IF(E63&lt;Metrics!$G$9,Metrics!$G$2,IF(E63&lt;Metrics!$H$9,Metrics!$H$2,IF(E63&lt;Metrics!$I$9,Metrics!$I$2,IF(E63&lt;Metrics!$J$9,Metrics!$J$2,IF(E63&lt;Metrics!$K$9,Metrics!$K$2,IF(E63&lt;Metrics!$L$9,Metrics!$L$2,IF(E63&lt;Metrics!$M$9,Metrics!$M$2,IF(E63&lt;Metrics!$N$9,Metrics!$N$2,IF(E63&lt;Metrics!$O$9,Metrics!$O$2,IF(E63&lt;Metrics!$P$9,Metrics!$P$2,Metrics!$Q$2))))))))))</f>
        <v>3</v>
      </c>
      <c r="U63">
        <f>IF(G63&lt;Metrics!$G$10,Metrics!$G$2,IF(G63&lt;Metrics!$H$10,Metrics!$H$2,IF(G63&lt;Metrics!$I$10,Metrics!$I$2,IF(G63&lt;Metrics!$J$10,Metrics!$J$2,IF(G63&lt;Metrics!$K$10,Metrics!$K$2,IF(G63&lt;Metrics!$L$10,Metrics!$L$2,IF(G63&lt;Metrics!$M$10,Metrics!$M$2,IF(G63&lt;Metrics!$N$10,Metrics!$N$2,IF(G63&lt;Metrics!$O$10,Metrics!$O$2,IF(G63&lt;Metrics!$P$10,Metrics!$P$2,Metrics!$Q$2))))))))))</f>
        <v>5</v>
      </c>
      <c r="V63">
        <f>IF(H63&lt;Metrics!$G$18,Metrics!$G$2,IF(H63&lt;Metrics!$H$18,Metrics!$H$2,IF(H63&lt;Metrics!$I$18,Metrics!$I$2,IF(H63&lt;Metrics!$J$18,Metrics!$J$2,IF(H63&lt;Metrics!$K$18,Metrics!$K$2,IF(H63&lt;Metrics!$L$18,Metrics!$L$2,IF(H63&lt;Metrics!$M$18,Metrics!$M$2,IF(H63&lt;Metrics!$N$18,Metrics!$N$2,IF(H63&lt;Metrics!$O$18,Metrics!$O$2,IF(H63&lt;Metrics!$P$18,Metrics!$P$2,Metrics!$Q$2))))))))))</f>
        <v>4</v>
      </c>
      <c r="W63">
        <f>IF(I63&lt;Metrics!$G$19,Metrics!$G$2,IF(I63&lt;Metrics!$H$19,Metrics!$H$2,IF(I63&lt;Metrics!$I$19,Metrics!$I$2,IF(I63&lt;Metrics!$J$19,Metrics!$J$2,IF(I63&lt;Metrics!$K$19,Metrics!$K$2,IF(I63&lt;Metrics!$L$19,Metrics!$L$2,IF(I63&lt;Metrics!$M$19,Metrics!$M$2,IF(I63&lt;Metrics!$N$19,Metrics!$N$2,IF(I63&lt;Metrics!$O$19,Metrics!$O$2,IF(I63&lt;Metrics!$P$19,Metrics!$P$2,Metrics!$Q$2))))))))))</f>
        <v>6</v>
      </c>
      <c r="X63">
        <f>IF(J63&lt;Metrics!$G$20,Metrics!$G$2,IF(J63&lt;Metrics!$H$20,Metrics!$H$2,IF(J63&lt;Metrics!$I$20,Metrics!$I$2,IF(J63&lt;Metrics!$J$20,Metrics!$J$2,IF(J63&lt;Metrics!$K$20,Metrics!$K$2,IF(J63&lt;Metrics!$L$20,Metrics!$L$2,IF(J63&lt;Metrics!$M$20,Metrics!$M$2,IF(J63&lt;Metrics!$N$20,Metrics!$N$2,IF(J63&lt;Metrics!$O$20,Metrics!$O$2,IF(J63&lt;Metrics!$P$20,Metrics!$P$2,Metrics!$Q$2))))))))))</f>
        <v>7</v>
      </c>
      <c r="Y63">
        <f>IF(K63&lt;Metrics!$G$12,Metrics!$G$2,IF(K63&lt;Metrics!$H$12,Metrics!$H$2,IF(K63&lt;Metrics!$I$12,Metrics!$I$2,IF(K63&lt;Metrics!$J$12,Metrics!$J$2,IF(K63&lt;Metrics!$K$12,Metrics!$K$2,IF(K63&lt;Metrics!$L$12,Metrics!$L$2,IF(K63&lt;Metrics!$M$12,Metrics!$M$2,IF(K63&lt;Metrics!$N$12,Metrics!$N$2,IF(K63&lt;Metrics!$O$12,Metrics!$O$2,IF(K63&lt;Metrics!$P$12,Metrics!$P$2,Metrics!$Q$2))))))))))</f>
        <v>4</v>
      </c>
      <c r="Z63">
        <f>IF(L63&lt;Metrics!$G$13,Metrics!$G$2,IF(L63&lt;Metrics!$H$13,Metrics!$H$2,IF(L63&lt;Metrics!$I$13,Metrics!$I$2,IF(L63&lt;Metrics!$J$13,Metrics!$J$2,IF(L63&lt;Metrics!$K$13,Metrics!$K$2,IF(L63&lt;Metrics!$L$13,Metrics!$L$2,IF(L63&lt;Metrics!$M$13,Metrics!$M$2,IF(L63&lt;Metrics!$N$13,Metrics!$N$2,IF(L63&lt;Metrics!$O$13,Metrics!$O$2,IF(L63&lt;Metrics!$P$13,Metrics!$P$2,Metrics!$Q$2))))))))))</f>
        <v>5</v>
      </c>
      <c r="AA63">
        <f>IF(M63&lt;Metrics!$G$14,Metrics!$G$2,IF(M63&lt;Metrics!$H$14,Metrics!$H$2,IF(M63&lt;Metrics!$I$14,Metrics!$I$2,IF(M63&lt;Metrics!$J$14,Metrics!$J$2,IF(M63&lt;Metrics!$K$14,Metrics!$K$2,IF(M63&lt;Metrics!$L$14,Metrics!$L$2,IF(M63&lt;Metrics!$M$14,Metrics!$M$2,IF(M63&lt;Metrics!$N$14,Metrics!$N$2,IF(M63&lt;Metrics!$O$14,Metrics!$O$2,IF(M63&lt;Metrics!$P$14,Metrics!$P$2,Metrics!$Q$2))))))))))</f>
        <v>6</v>
      </c>
      <c r="AB63">
        <f>IF(N63&lt;Metrics!$G$16,Metrics!$G$2,IF(N63&lt;Metrics!$H$16,Metrics!$H$2,IF(N63&lt;Metrics!$I$16,Metrics!$I$2,IF(N63&lt;Metrics!$J$16,Metrics!$J$2,IF(N63&lt;Metrics!$K$16,Metrics!$K$2,IF(N63&lt;Metrics!$L$16,Metrics!$L$2,IF(N63&lt;Metrics!$M$16,Metrics!$M$2,IF(N63&lt;Metrics!$N$16,Metrics!$N$2,IF(N63&lt;Metrics!$O$16,Metrics!$O$2,IF(N63&lt;Metrics!$P$16,Metrics!$P$2,Metrics!$Q$2))))))))))</f>
        <v>7</v>
      </c>
      <c r="AC63">
        <f>IF(O63&lt;Metrics!$G$22,Metrics!$G$2,IF(O63&lt;Metrics!$H$22,Metrics!$H$2,IF(O63&lt;Metrics!$I$22,Metrics!$I$2,IF(O63&lt;Metrics!$J$22,Metrics!$J$2,IF(O63&lt;Metrics!$K$22,Metrics!$K$2,IF(O63&lt;Metrics!$L$22,Metrics!$L$2,IF(O63&lt;Metrics!$M$22,Metrics!$M$2,IF(O63&lt;Metrics!$N$22,Metrics!$N$2,IF(O63&lt;Metrics!$O$22,Metrics!$O$2,IF(O63&lt;Metrics!$P$22,Metrics!$P$2,Metrics!$Q$2))))))))))</f>
        <v>3</v>
      </c>
      <c r="AD63" s="38">
        <f>(P63*Metrics!F$4)+(Q63*Metrics!F$8)+(S63*Metrics!F$9)+(U63*Metrics!F$10)+(V63*Metrics!F$18)+('Final Metrics'!W35*Metrics!F$19)+('Final Metrics'!X35*Metrics!F$20)+('Final Metrics'!Y35*Metrics!F$12)+('Final Metrics'!Z35*Metrics!F$13)+('Final Metrics'!AA35*Metrics!F$14)+('Final Metrics'!AB35*Metrics!F$16)</f>
        <v>451.875</v>
      </c>
      <c r="AE63" s="39">
        <f>AD63/AD$1</f>
        <v>0.45187500000000003</v>
      </c>
    </row>
    <row r="64" spans="1:31">
      <c r="A64" s="12" t="s">
        <v>160</v>
      </c>
      <c r="B64" s="14"/>
      <c r="C64" s="16"/>
      <c r="D64" s="14"/>
      <c r="E64" s="14"/>
      <c r="F64" s="14"/>
      <c r="G64" s="14">
        <v>0</v>
      </c>
      <c r="H64" s="98">
        <v>0</v>
      </c>
      <c r="I64" s="98">
        <v>169</v>
      </c>
      <c r="J64" s="98">
        <v>20</v>
      </c>
      <c r="K64" s="98">
        <v>74</v>
      </c>
      <c r="L64" s="98">
        <v>79</v>
      </c>
      <c r="M64" s="98">
        <v>7</v>
      </c>
      <c r="N64" s="98">
        <v>0</v>
      </c>
      <c r="O64" s="47">
        <v>32</v>
      </c>
      <c r="P64">
        <f>IF(B64&lt;Metrics!$G$4,Metrics!$G$2,IF(B64&lt;Metrics!$H$4,Metrics!$H$2,IF(B64&lt;Metrics!$I$4,Metrics!$I$2,IF(B64&lt;Metrics!$J$4,Metrics!$J$2,IF(B64&lt;Metrics!$K$4,Metrics!$K$2,IF(B64&lt;Metrics!$L$4,Metrics!$L$2,IF(B64&lt;Metrics!$M$4,Metrics!$M$2,IF(B64&lt;Metrics!$N$4,Metrics!$N$2,IF(B64&lt;Metrics!$O$4,Metrics!$O$2,IF(B64&lt;Metrics!$P$4,Metrics!$P$2,Metrics!Q$2))))))))))</f>
        <v>0</v>
      </c>
      <c r="Q64">
        <f>IF(C64=Metrics!$G$8,Metrics!$G$2,IF(C64&lt;Metrics!$H$8,Metrics!$H$2,IF(C64&lt;Metrics!$I$8,Metrics!$I$2,IF(C64&lt;Metrics!$J$8,Metrics!$J$2,IF(C64&lt;Metrics!$K$8,Metrics!$K$2,IF(C64&lt;Metrics!$L$8,Metrics!$L$2,IF(C64&lt;Metrics!$M$8,Metrics!$M$2,IF(C64&lt;Metrics!$N$8,Metrics!$N$2,IF(C64&lt;Metrics!$O$8,Metrics!$O$2,IF(C64&lt;Metrics!$P$8,Metrics!$P$2,Metrics!$Q$2))))))))))</f>
        <v>0</v>
      </c>
      <c r="S64">
        <f>IF(E64&lt;Metrics!$G$9,Metrics!$G$2,IF(E64&lt;Metrics!$H$9,Metrics!$H$2,IF(E64&lt;Metrics!$I$9,Metrics!$I$2,IF(E64&lt;Metrics!$J$9,Metrics!$J$2,IF(E64&lt;Metrics!$K$9,Metrics!$K$2,IF(E64&lt;Metrics!$L$9,Metrics!$L$2,IF(E64&lt;Metrics!$M$9,Metrics!$M$2,IF(E64&lt;Metrics!$N$9,Metrics!$N$2,IF(E64&lt;Metrics!$O$9,Metrics!$O$2,IF(E64&lt;Metrics!$P$9,Metrics!$P$2,Metrics!$Q$2))))))))))</f>
        <v>0</v>
      </c>
      <c r="U64">
        <f>IF(G64&lt;Metrics!$G$10,Metrics!$G$2,IF(G64&lt;Metrics!$H$10,Metrics!$H$2,IF(G64&lt;Metrics!$I$10,Metrics!$I$2,IF(G64&lt;Metrics!$J$10,Metrics!$J$2,IF(G64&lt;Metrics!$K$10,Metrics!$K$2,IF(G64&lt;Metrics!$L$10,Metrics!$L$2,IF(G64&lt;Metrics!$M$10,Metrics!$M$2,IF(G64&lt;Metrics!$N$10,Metrics!$N$2,IF(G64&lt;Metrics!$O$10,Metrics!$O$2,IF(G64&lt;Metrics!$P$10,Metrics!$P$2,Metrics!$Q$2))))))))))</f>
        <v>0</v>
      </c>
      <c r="V64">
        <f>IF(H64&lt;Metrics!$G$18,Metrics!$G$2,IF(H64&lt;Metrics!$H$18,Metrics!$H$2,IF(H64&lt;Metrics!$I$18,Metrics!$I$2,IF(H64&lt;Metrics!$J$18,Metrics!$J$2,IF(H64&lt;Metrics!$K$18,Metrics!$K$2,IF(H64&lt;Metrics!$L$18,Metrics!$L$2,IF(H64&lt;Metrics!$M$18,Metrics!$M$2,IF(H64&lt;Metrics!$N$18,Metrics!$N$2,IF(H64&lt;Metrics!$O$18,Metrics!$O$2,IF(H64&lt;Metrics!$P$18,Metrics!$P$2,Metrics!$Q$2))))))))))</f>
        <v>0</v>
      </c>
      <c r="W64">
        <f>IF(I64&lt;Metrics!$G$19,Metrics!$G$2,IF(I64&lt;Metrics!$H$19,Metrics!$H$2,IF(I64&lt;Metrics!$I$19,Metrics!$I$2,IF(I64&lt;Metrics!$J$19,Metrics!$J$2,IF(I64&lt;Metrics!$K$19,Metrics!$K$2,IF(I64&lt;Metrics!$L$19,Metrics!$L$2,IF(I64&lt;Metrics!$M$19,Metrics!$M$2,IF(I64&lt;Metrics!$N$19,Metrics!$N$2,IF(I64&lt;Metrics!$O$19,Metrics!$O$2,IF(I64&lt;Metrics!$P$19,Metrics!$P$2,Metrics!$Q$2))))))))))</f>
        <v>0</v>
      </c>
      <c r="X64">
        <f>IF(J64&lt;Metrics!$G$20,Metrics!$G$2,IF(J64&lt;Metrics!$H$20,Metrics!$H$2,IF(J64&lt;Metrics!$I$20,Metrics!$I$2,IF(J64&lt;Metrics!$J$20,Metrics!$J$2,IF(J64&lt;Metrics!$K$20,Metrics!$K$2,IF(J64&lt;Metrics!$L$20,Metrics!$L$2,IF(J64&lt;Metrics!$M$20,Metrics!$M$2,IF(J64&lt;Metrics!$N$20,Metrics!$N$2,IF(J64&lt;Metrics!$O$20,Metrics!$O$2,IF(J64&lt;Metrics!$P$20,Metrics!$P$2,Metrics!$Q$2))))))))))</f>
        <v>0</v>
      </c>
      <c r="Y64">
        <f>IF(K64&lt;Metrics!$G$12,Metrics!$G$2,IF(K64&lt;Metrics!$H$12,Metrics!$H$2,IF(K64&lt;Metrics!$I$12,Metrics!$I$2,IF(K64&lt;Metrics!$J$12,Metrics!$J$2,IF(K64&lt;Metrics!$K$12,Metrics!$K$2,IF(K64&lt;Metrics!$L$12,Metrics!$L$2,IF(K64&lt;Metrics!$M$12,Metrics!$M$2,IF(K64&lt;Metrics!$N$12,Metrics!$N$2,IF(K64&lt;Metrics!$O$12,Metrics!$O$2,IF(K64&lt;Metrics!$P$12,Metrics!$P$2,Metrics!$Q$2))))))))))</f>
        <v>0</v>
      </c>
      <c r="Z64">
        <f>IF(L64&lt;Metrics!$G$13,Metrics!$G$2,IF(L64&lt;Metrics!$H$13,Metrics!$H$2,IF(L64&lt;Metrics!$I$13,Metrics!$I$2,IF(L64&lt;Metrics!$J$13,Metrics!$J$2,IF(L64&lt;Metrics!$K$13,Metrics!$K$2,IF(L64&lt;Metrics!$L$13,Metrics!$L$2,IF(L64&lt;Metrics!$M$13,Metrics!$M$2,IF(L64&lt;Metrics!$N$13,Metrics!$N$2,IF(L64&lt;Metrics!$O$13,Metrics!$O$2,IF(L64&lt;Metrics!$P$13,Metrics!$P$2,Metrics!$Q$2))))))))))</f>
        <v>0</v>
      </c>
      <c r="AA64">
        <f>IF(M64&lt;Metrics!$G$14,Metrics!$G$2,IF(M64&lt;Metrics!$H$14,Metrics!$H$2,IF(M64&lt;Metrics!$I$14,Metrics!$I$2,IF(M64&lt;Metrics!$J$14,Metrics!$J$2,IF(M64&lt;Metrics!$K$14,Metrics!$K$2,IF(M64&lt;Metrics!$L$14,Metrics!$L$2,IF(M64&lt;Metrics!$M$14,Metrics!$M$2,IF(M64&lt;Metrics!$N$14,Metrics!$N$2,IF(M64&lt;Metrics!$O$14,Metrics!$O$2,IF(M64&lt;Metrics!$P$14,Metrics!$P$2,Metrics!$Q$2))))))))))</f>
        <v>0</v>
      </c>
      <c r="AB64">
        <f>IF(N64&lt;Metrics!$G$16,Metrics!$G$2,IF(N64&lt;Metrics!$H$16,Metrics!$H$2,IF(N64&lt;Metrics!$I$16,Metrics!$I$2,IF(N64&lt;Metrics!$J$16,Metrics!$J$2,IF(N64&lt;Metrics!$K$16,Metrics!$K$2,IF(N64&lt;Metrics!$L$16,Metrics!$L$2,IF(N64&lt;Metrics!$M$16,Metrics!$M$2,IF(N64&lt;Metrics!$N$16,Metrics!$N$2,IF(N64&lt;Metrics!$O$16,Metrics!$O$2,IF(N64&lt;Metrics!$P$16,Metrics!$P$2,Metrics!$Q$2))))))))))</f>
        <v>0</v>
      </c>
      <c r="AC64">
        <f>IF(O64&lt;Metrics!$G$22,Metrics!$G$2,IF(O64&lt;Metrics!$H$22,Metrics!$H$2,IF(O64&lt;Metrics!$I$22,Metrics!$I$2,IF(O64&lt;Metrics!$J$22,Metrics!$J$2,IF(O64&lt;Metrics!$K$22,Metrics!$K$2,IF(O64&lt;Metrics!$L$22,Metrics!$L$2,IF(O64&lt;Metrics!$M$22,Metrics!$M$2,IF(O64&lt;Metrics!$N$22,Metrics!$N$2,IF(O64&lt;Metrics!$O$22,Metrics!$O$2,IF(O64&lt;Metrics!$P$22,Metrics!$P$2,Metrics!$Q$2))))))))))</f>
        <v>1</v>
      </c>
      <c r="AD64" s="38">
        <f>(P64*Metrics!F$4)+(Q64*Metrics!F$8)+(S64*Metrics!F$9)+(U64*Metrics!F$10)+(V64*Metrics!F$18)+('Final Metrics'!W173*Metrics!F$19)+('Final Metrics'!X173*Metrics!F$20)+('Final Metrics'!Y173*Metrics!F$12)+('Final Metrics'!Z173*Metrics!F$13)+('Final Metrics'!AA173*Metrics!F$14)+('Final Metrics'!AB173*Metrics!F$16)</f>
        <v>167.5</v>
      </c>
      <c r="AE64" s="39">
        <f>AD64/AD$1</f>
        <v>0.16750000000000001</v>
      </c>
    </row>
    <row r="65" spans="1:31">
      <c r="A65" s="12" t="s">
        <v>163</v>
      </c>
      <c r="B65" s="14">
        <v>331</v>
      </c>
      <c r="C65" s="16">
        <v>4.5</v>
      </c>
      <c r="D65" s="14">
        <v>219</v>
      </c>
      <c r="E65" s="14">
        <v>219</v>
      </c>
      <c r="F65" s="14"/>
      <c r="G65" s="14">
        <v>985.5</v>
      </c>
      <c r="H65" s="98">
        <v>26</v>
      </c>
      <c r="I65" s="98">
        <v>728</v>
      </c>
      <c r="J65" s="98">
        <v>36</v>
      </c>
      <c r="K65" s="98">
        <v>251</v>
      </c>
      <c r="L65" s="98">
        <v>255</v>
      </c>
      <c r="M65" s="98">
        <v>7393</v>
      </c>
      <c r="N65" s="98">
        <v>0</v>
      </c>
      <c r="O65" s="56">
        <v>0</v>
      </c>
      <c r="P65">
        <f>IF(B65&lt;Metrics!$G$4,Metrics!$G$2,IF(B65&lt;Metrics!$H$4,Metrics!$H$2,IF(B65&lt;Metrics!$I$4,Metrics!$I$2,IF(B65&lt;Metrics!$J$4,Metrics!$J$2,IF(B65&lt;Metrics!$K$4,Metrics!$K$2,IF(B65&lt;Metrics!$L$4,Metrics!$L$2,IF(B65&lt;Metrics!$M$4,Metrics!$M$2,IF(B65&lt;Metrics!$N$4,Metrics!$N$2,IF(B65&lt;Metrics!$O$4,Metrics!$O$2,IF(B65&lt;Metrics!$P$4,Metrics!$P$2,Metrics!Q$2))))))))))</f>
        <v>4</v>
      </c>
      <c r="Q65">
        <f>IF(C65=Metrics!$G$8,Metrics!$G$2,IF(C65&lt;Metrics!$H$8,Metrics!$H$2,IF(C65&lt;Metrics!$I$8,Metrics!$I$2,IF(C65&lt;Metrics!$J$8,Metrics!$J$2,IF(C65&lt;Metrics!$K$8,Metrics!$K$2,IF(C65&lt;Metrics!$L$8,Metrics!$L$2,IF(C65&lt;Metrics!$M$8,Metrics!$M$2,IF(C65&lt;Metrics!$N$8,Metrics!$N$2,IF(C65&lt;Metrics!$O$8,Metrics!$O$2,IF(C65&lt;Metrics!$P$8,Metrics!$P$2,Metrics!$Q$2))))))))))</f>
        <v>9</v>
      </c>
      <c r="S65">
        <f>IF(E65&lt;Metrics!$G$9,Metrics!$G$2,IF(E65&lt;Metrics!$H$9,Metrics!$H$2,IF(E65&lt;Metrics!$I$9,Metrics!$I$2,IF(E65&lt;Metrics!$J$9,Metrics!$J$2,IF(E65&lt;Metrics!$K$9,Metrics!$K$2,IF(E65&lt;Metrics!$L$9,Metrics!$L$2,IF(E65&lt;Metrics!$M$9,Metrics!$M$2,IF(E65&lt;Metrics!$N$9,Metrics!$N$2,IF(E65&lt;Metrics!$O$9,Metrics!$O$2,IF(E65&lt;Metrics!$P$9,Metrics!$P$2,Metrics!$Q$2))))))))))</f>
        <v>6</v>
      </c>
      <c r="U65">
        <f>IF(G65&lt;Metrics!$G$10,Metrics!$G$2,IF(G65&lt;Metrics!$H$10,Metrics!$H$2,IF(G65&lt;Metrics!$I$10,Metrics!$I$2,IF(G65&lt;Metrics!$J$10,Metrics!$J$2,IF(G65&lt;Metrics!$K$10,Metrics!$K$2,IF(G65&lt;Metrics!$L$10,Metrics!$L$2,IF(G65&lt;Metrics!$M$10,Metrics!$M$2,IF(G65&lt;Metrics!$N$10,Metrics!$N$2,IF(G65&lt;Metrics!$O$10,Metrics!$O$2,IF(G65&lt;Metrics!$P$10,Metrics!$P$2,Metrics!$Q$2))))))))))</f>
        <v>7</v>
      </c>
      <c r="V65">
        <f>IF(H65&lt;Metrics!$G$18,Metrics!$G$2,IF(H65&lt;Metrics!$H$18,Metrics!$H$2,IF(H65&lt;Metrics!$I$18,Metrics!$I$2,IF(H65&lt;Metrics!$J$18,Metrics!$J$2,IF(H65&lt;Metrics!$K$18,Metrics!$K$2,IF(H65&lt;Metrics!$L$18,Metrics!$L$2,IF(H65&lt;Metrics!$M$18,Metrics!$M$2,IF(H65&lt;Metrics!$N$18,Metrics!$N$2,IF(H65&lt;Metrics!$O$18,Metrics!$O$2,IF(H65&lt;Metrics!$P$18,Metrics!$P$2,Metrics!$Q$2))))))))))</f>
        <v>3</v>
      </c>
      <c r="W65">
        <f>IF(I65&lt;Metrics!$G$19,Metrics!$G$2,IF(I65&lt;Metrics!$H$19,Metrics!$H$2,IF(I65&lt;Metrics!$I$19,Metrics!$I$2,IF(I65&lt;Metrics!$J$19,Metrics!$J$2,IF(I65&lt;Metrics!$K$19,Metrics!$K$2,IF(I65&lt;Metrics!$L$19,Metrics!$L$2,IF(I65&lt;Metrics!$M$19,Metrics!$M$2,IF(I65&lt;Metrics!$N$19,Metrics!$N$2,IF(I65&lt;Metrics!$O$19,Metrics!$O$2,IF(I65&lt;Metrics!$P$19,Metrics!$P$2,Metrics!$Q$2))))))))))</f>
        <v>6</v>
      </c>
      <c r="X65">
        <f>IF(J65&lt;Metrics!$G$20,Metrics!$G$2,IF(J65&lt;Metrics!$H$20,Metrics!$H$2,IF(J65&lt;Metrics!$I$20,Metrics!$I$2,IF(J65&lt;Metrics!$J$20,Metrics!$J$2,IF(J65&lt;Metrics!$K$20,Metrics!$K$2,IF(J65&lt;Metrics!$L$20,Metrics!$L$2,IF(J65&lt;Metrics!$M$20,Metrics!$M$2,IF(J65&lt;Metrics!$N$20,Metrics!$N$2,IF(J65&lt;Metrics!$O$20,Metrics!$O$2,IF(J65&lt;Metrics!$P$20,Metrics!$P$2,Metrics!$Q$2))))))))))</f>
        <v>3</v>
      </c>
      <c r="Y65">
        <f>IF(K65&lt;Metrics!$G$12,Metrics!$G$2,IF(K65&lt;Metrics!$H$12,Metrics!$H$2,IF(K65&lt;Metrics!$I$12,Metrics!$I$2,IF(K65&lt;Metrics!$J$12,Metrics!$J$2,IF(K65&lt;Metrics!$K$12,Metrics!$K$2,IF(K65&lt;Metrics!$L$12,Metrics!$L$2,IF(K65&lt;Metrics!$M$12,Metrics!$M$2,IF(K65&lt;Metrics!$N$12,Metrics!$N$2,IF(K65&lt;Metrics!$O$12,Metrics!$O$2,IF(K65&lt;Metrics!$P$12,Metrics!$P$2,Metrics!$Q$2))))))))))</f>
        <v>0</v>
      </c>
      <c r="Z65">
        <f>IF(L65&lt;Metrics!$G$13,Metrics!$G$2,IF(L65&lt;Metrics!$H$13,Metrics!$H$2,IF(L65&lt;Metrics!$I$13,Metrics!$I$2,IF(L65&lt;Metrics!$J$13,Metrics!$J$2,IF(L65&lt;Metrics!$K$13,Metrics!$K$2,IF(L65&lt;Metrics!$L$13,Metrics!$L$2,IF(L65&lt;Metrics!$M$13,Metrics!$M$2,IF(L65&lt;Metrics!$N$13,Metrics!$N$2,IF(L65&lt;Metrics!$O$13,Metrics!$O$2,IF(L65&lt;Metrics!$P$13,Metrics!$P$2,Metrics!$Q$2))))))))))</f>
        <v>1</v>
      </c>
      <c r="AA65">
        <f>IF(M65&lt;Metrics!$G$14,Metrics!$G$2,IF(M65&lt;Metrics!$H$14,Metrics!$H$2,IF(M65&lt;Metrics!$I$14,Metrics!$I$2,IF(M65&lt;Metrics!$J$14,Metrics!$J$2,IF(M65&lt;Metrics!$K$14,Metrics!$K$2,IF(M65&lt;Metrics!$L$14,Metrics!$L$2,IF(M65&lt;Metrics!$M$14,Metrics!$M$2,IF(M65&lt;Metrics!$N$14,Metrics!$N$2,IF(M65&lt;Metrics!$O$14,Metrics!$O$2,IF(M65&lt;Metrics!$P$14,Metrics!$P$2,Metrics!$Q$2))))))))))</f>
        <v>4</v>
      </c>
      <c r="AB65">
        <f>IF(N65&lt;Metrics!$G$16,Metrics!$G$2,IF(N65&lt;Metrics!$H$16,Metrics!$H$2,IF(N65&lt;Metrics!$I$16,Metrics!$I$2,IF(N65&lt;Metrics!$J$16,Metrics!$J$2,IF(N65&lt;Metrics!$K$16,Metrics!$K$2,IF(N65&lt;Metrics!$L$16,Metrics!$L$2,IF(N65&lt;Metrics!$M$16,Metrics!$M$2,IF(N65&lt;Metrics!$N$16,Metrics!$N$2,IF(N65&lt;Metrics!$O$16,Metrics!$O$2,IF(N65&lt;Metrics!$P$16,Metrics!$P$2,Metrics!$Q$2))))))))))</f>
        <v>0</v>
      </c>
      <c r="AC65">
        <f>IF(O65&lt;Metrics!$G$22,Metrics!$G$2,IF(O65&lt;Metrics!$H$22,Metrics!$H$2,IF(O65&lt;Metrics!$I$22,Metrics!$I$2,IF(O65&lt;Metrics!$J$22,Metrics!$J$2,IF(O65&lt;Metrics!$K$22,Metrics!$K$2,IF(O65&lt;Metrics!$L$22,Metrics!$L$2,IF(O65&lt;Metrics!$M$22,Metrics!$M$2,IF(O65&lt;Metrics!$N$22,Metrics!$N$2,IF(O65&lt;Metrics!$O$22,Metrics!$O$2,IF(O65&lt;Metrics!$P$22,Metrics!$P$2,Metrics!$Q$2))))))))))</f>
        <v>0</v>
      </c>
      <c r="AD65" s="38">
        <f>(P65*Metrics!F$4)+(Q65*Metrics!F$8)+(S65*Metrics!F$9)+(U65*Metrics!F$10)+(V65*Metrics!F$18)+('Final Metrics'!W48*Metrics!F$19)+('Final Metrics'!X48*Metrics!F$20)+('Final Metrics'!Y48*Metrics!F$12)+('Final Metrics'!Z48*Metrics!F$13)+('Final Metrics'!AA48*Metrics!F$14)+('Final Metrics'!AB48*Metrics!F$16)</f>
        <v>435.375</v>
      </c>
      <c r="AE65" s="39">
        <f>AD65/AD$1</f>
        <v>0.43537500000000001</v>
      </c>
    </row>
    <row r="66" spans="1:31">
      <c r="A66" s="12" t="s">
        <v>166</v>
      </c>
      <c r="B66" s="14"/>
      <c r="C66" s="16"/>
      <c r="D66" s="14"/>
      <c r="E66" s="14"/>
      <c r="F66" s="14"/>
      <c r="G66" s="14">
        <v>0</v>
      </c>
      <c r="H66" s="98">
        <v>41</v>
      </c>
      <c r="I66" s="98">
        <v>658</v>
      </c>
      <c r="J66" s="98">
        <v>38</v>
      </c>
      <c r="K66" s="98">
        <v>904</v>
      </c>
      <c r="L66" s="98">
        <v>394</v>
      </c>
      <c r="M66" s="98">
        <v>2365</v>
      </c>
      <c r="N66" s="98">
        <v>61</v>
      </c>
      <c r="O66" s="56">
        <v>0</v>
      </c>
      <c r="P66">
        <f>IF(B66&lt;Metrics!$G$4,Metrics!$G$2,IF(B66&lt;Metrics!$H$4,Metrics!$H$2,IF(B66&lt;Metrics!$I$4,Metrics!$I$2,IF(B66&lt;Metrics!$J$4,Metrics!$J$2,IF(B66&lt;Metrics!$K$4,Metrics!$K$2,IF(B66&lt;Metrics!$L$4,Metrics!$L$2,IF(B66&lt;Metrics!$M$4,Metrics!$M$2,IF(B66&lt;Metrics!$N$4,Metrics!$N$2,IF(B66&lt;Metrics!$O$4,Metrics!$O$2,IF(B66&lt;Metrics!$P$4,Metrics!$P$2,Metrics!Q$2))))))))))</f>
        <v>0</v>
      </c>
      <c r="Q66">
        <f>IF(C66=Metrics!$G$8,Metrics!$G$2,IF(C66&lt;Metrics!$H$8,Metrics!$H$2,IF(C66&lt;Metrics!$I$8,Metrics!$I$2,IF(C66&lt;Metrics!$J$8,Metrics!$J$2,IF(C66&lt;Metrics!$K$8,Metrics!$K$2,IF(C66&lt;Metrics!$L$8,Metrics!$L$2,IF(C66&lt;Metrics!$M$8,Metrics!$M$2,IF(C66&lt;Metrics!$N$8,Metrics!$N$2,IF(C66&lt;Metrics!$O$8,Metrics!$O$2,IF(C66&lt;Metrics!$P$8,Metrics!$P$2,Metrics!$Q$2))))))))))</f>
        <v>0</v>
      </c>
      <c r="S66">
        <f>IF(E66&lt;Metrics!$G$9,Metrics!$G$2,IF(E66&lt;Metrics!$H$9,Metrics!$H$2,IF(E66&lt;Metrics!$I$9,Metrics!$I$2,IF(E66&lt;Metrics!$J$9,Metrics!$J$2,IF(E66&lt;Metrics!$K$9,Metrics!$K$2,IF(E66&lt;Metrics!$L$9,Metrics!$L$2,IF(E66&lt;Metrics!$M$9,Metrics!$M$2,IF(E66&lt;Metrics!$N$9,Metrics!$N$2,IF(E66&lt;Metrics!$O$9,Metrics!$O$2,IF(E66&lt;Metrics!$P$9,Metrics!$P$2,Metrics!$Q$2))))))))))</f>
        <v>0</v>
      </c>
      <c r="U66">
        <f>IF(G66&lt;Metrics!$G$10,Metrics!$G$2,IF(G66&lt;Metrics!$H$10,Metrics!$H$2,IF(G66&lt;Metrics!$I$10,Metrics!$I$2,IF(G66&lt;Metrics!$J$10,Metrics!$J$2,IF(G66&lt;Metrics!$K$10,Metrics!$K$2,IF(G66&lt;Metrics!$L$10,Metrics!$L$2,IF(G66&lt;Metrics!$M$10,Metrics!$M$2,IF(G66&lt;Metrics!$N$10,Metrics!$N$2,IF(G66&lt;Metrics!$O$10,Metrics!$O$2,IF(G66&lt;Metrics!$P$10,Metrics!$P$2,Metrics!$Q$2))))))))))</f>
        <v>0</v>
      </c>
      <c r="V66">
        <f>IF(H66&lt;Metrics!$G$18,Metrics!$G$2,IF(H66&lt;Metrics!$H$18,Metrics!$H$2,IF(H66&lt;Metrics!$I$18,Metrics!$I$2,IF(H66&lt;Metrics!$J$18,Metrics!$J$2,IF(H66&lt;Metrics!$K$18,Metrics!$K$2,IF(H66&lt;Metrics!$L$18,Metrics!$L$2,IF(H66&lt;Metrics!$M$18,Metrics!$M$2,IF(H66&lt;Metrics!$N$18,Metrics!$N$2,IF(H66&lt;Metrics!$O$18,Metrics!$O$2,IF(H66&lt;Metrics!$P$18,Metrics!$P$2,Metrics!$Q$2))))))))))</f>
        <v>6</v>
      </c>
      <c r="W66">
        <f>IF(I66&lt;Metrics!$G$19,Metrics!$G$2,IF(I66&lt;Metrics!$H$19,Metrics!$H$2,IF(I66&lt;Metrics!$I$19,Metrics!$I$2,IF(I66&lt;Metrics!$J$19,Metrics!$J$2,IF(I66&lt;Metrics!$K$19,Metrics!$K$2,IF(I66&lt;Metrics!$L$19,Metrics!$L$2,IF(I66&lt;Metrics!$M$19,Metrics!$M$2,IF(I66&lt;Metrics!$N$19,Metrics!$N$2,IF(I66&lt;Metrics!$O$19,Metrics!$O$2,IF(I66&lt;Metrics!$P$19,Metrics!$P$2,Metrics!$Q$2))))))))))</f>
        <v>4</v>
      </c>
      <c r="X66">
        <f>IF(J66&lt;Metrics!$G$20,Metrics!$G$2,IF(J66&lt;Metrics!$H$20,Metrics!$H$2,IF(J66&lt;Metrics!$I$20,Metrics!$I$2,IF(J66&lt;Metrics!$J$20,Metrics!$J$2,IF(J66&lt;Metrics!$K$20,Metrics!$K$2,IF(J66&lt;Metrics!$L$20,Metrics!$L$2,IF(J66&lt;Metrics!$M$20,Metrics!$M$2,IF(J66&lt;Metrics!$N$20,Metrics!$N$2,IF(J66&lt;Metrics!$O$20,Metrics!$O$2,IF(J66&lt;Metrics!$P$20,Metrics!$P$2,Metrics!$Q$2))))))))))</f>
        <v>3</v>
      </c>
      <c r="Y66">
        <f>IF(K66&lt;Metrics!$G$12,Metrics!$G$2,IF(K66&lt;Metrics!$H$12,Metrics!$H$2,IF(K66&lt;Metrics!$I$12,Metrics!$I$2,IF(K66&lt;Metrics!$J$12,Metrics!$J$2,IF(K66&lt;Metrics!$K$12,Metrics!$K$2,IF(K66&lt;Metrics!$L$12,Metrics!$L$2,IF(K66&lt;Metrics!$M$12,Metrics!$M$2,IF(K66&lt;Metrics!$N$12,Metrics!$N$2,IF(K66&lt;Metrics!$O$12,Metrics!$O$2,IF(K66&lt;Metrics!$P$12,Metrics!$P$2,Metrics!$Q$2))))))))))</f>
        <v>1</v>
      </c>
      <c r="Z66">
        <f>IF(L66&lt;Metrics!$G$13,Metrics!$G$2,IF(L66&lt;Metrics!$H$13,Metrics!$H$2,IF(L66&lt;Metrics!$I$13,Metrics!$I$2,IF(L66&lt;Metrics!$J$13,Metrics!$J$2,IF(L66&lt;Metrics!$K$13,Metrics!$K$2,IF(L66&lt;Metrics!$L$13,Metrics!$L$2,IF(L66&lt;Metrics!$M$13,Metrics!$M$2,IF(L66&lt;Metrics!$N$13,Metrics!$N$2,IF(L66&lt;Metrics!$O$13,Metrics!$O$2,IF(L66&lt;Metrics!$P$13,Metrics!$P$2,Metrics!$Q$2))))))))))</f>
        <v>2</v>
      </c>
      <c r="AA66">
        <f>IF(M66&lt;Metrics!$G$14,Metrics!$G$2,IF(M66&lt;Metrics!$H$14,Metrics!$H$2,IF(M66&lt;Metrics!$I$14,Metrics!$I$2,IF(M66&lt;Metrics!$J$14,Metrics!$J$2,IF(M66&lt;Metrics!$K$14,Metrics!$K$2,IF(M66&lt;Metrics!$L$14,Metrics!$L$2,IF(M66&lt;Metrics!$M$14,Metrics!$M$2,IF(M66&lt;Metrics!$N$14,Metrics!$N$2,IF(M66&lt;Metrics!$O$14,Metrics!$O$2,IF(M66&lt;Metrics!$P$14,Metrics!$P$2,Metrics!$Q$2))))))))))</f>
        <v>2</v>
      </c>
      <c r="AB66">
        <f>IF(N66&lt;Metrics!$G$16,Metrics!$G$2,IF(N66&lt;Metrics!$H$16,Metrics!$H$2,IF(N66&lt;Metrics!$I$16,Metrics!$I$2,IF(N66&lt;Metrics!$J$16,Metrics!$J$2,IF(N66&lt;Metrics!$K$16,Metrics!$K$2,IF(N66&lt;Metrics!$L$16,Metrics!$L$2,IF(N66&lt;Metrics!$M$16,Metrics!$M$2,IF(N66&lt;Metrics!$N$16,Metrics!$N$2,IF(N66&lt;Metrics!$O$16,Metrics!$O$2,IF(N66&lt;Metrics!$P$16,Metrics!$P$2,Metrics!$Q$2))))))))))</f>
        <v>7</v>
      </c>
      <c r="AC66">
        <f>IF(O66&lt;Metrics!$G$22,Metrics!$G$2,IF(O66&lt;Metrics!$H$22,Metrics!$H$2,IF(O66&lt;Metrics!$I$22,Metrics!$I$2,IF(O66&lt;Metrics!$J$22,Metrics!$J$2,IF(O66&lt;Metrics!$K$22,Metrics!$K$2,IF(O66&lt;Metrics!$L$22,Metrics!$L$2,IF(O66&lt;Metrics!$M$22,Metrics!$M$2,IF(O66&lt;Metrics!$N$22,Metrics!$N$2,IF(O66&lt;Metrics!$O$22,Metrics!$O$2,IF(O66&lt;Metrics!$P$22,Metrics!$P$2,Metrics!$Q$2))))))))))</f>
        <v>0</v>
      </c>
      <c r="AD66" s="38">
        <f>(P66*Metrics!F$4)+(Q66*Metrics!F$8)+(S66*Metrics!F$9)+(U66*Metrics!F$10)+(V66*Metrics!F$18)+('Final Metrics'!W174*Metrics!F$19)+('Final Metrics'!X174*Metrics!F$20)+('Final Metrics'!Y174*Metrics!F$12)+('Final Metrics'!Z174*Metrics!F$13)+('Final Metrics'!AA174*Metrics!F$14)+('Final Metrics'!AB174*Metrics!F$16)</f>
        <v>48.625</v>
      </c>
      <c r="AE66" s="39">
        <f>AD66/AD$1</f>
        <v>4.8625000000000002E-2</v>
      </c>
    </row>
    <row r="67" spans="1:31">
      <c r="A67" s="12" t="s">
        <v>168</v>
      </c>
      <c r="B67" s="14">
        <v>16</v>
      </c>
      <c r="C67" s="16">
        <v>5</v>
      </c>
      <c r="D67" s="14">
        <v>30</v>
      </c>
      <c r="E67" s="14">
        <v>30</v>
      </c>
      <c r="F67" s="14"/>
      <c r="G67" s="14">
        <v>150</v>
      </c>
      <c r="H67" s="98">
        <v>53</v>
      </c>
      <c r="I67" s="98">
        <v>692</v>
      </c>
      <c r="J67" s="98">
        <v>0</v>
      </c>
      <c r="K67" s="98">
        <v>14697</v>
      </c>
      <c r="L67" s="98">
        <v>4587</v>
      </c>
      <c r="M67" s="98">
        <v>57891</v>
      </c>
      <c r="N67" s="98">
        <v>72</v>
      </c>
      <c r="O67" s="47">
        <v>221</v>
      </c>
      <c r="P67">
        <f>IF(B67&lt;Metrics!$G$4,Metrics!$G$2,IF(B67&lt;Metrics!$H$4,Metrics!$H$2,IF(B67&lt;Metrics!$I$4,Metrics!$I$2,IF(B67&lt;Metrics!$J$4,Metrics!$J$2,IF(B67&lt;Metrics!$K$4,Metrics!$K$2,IF(B67&lt;Metrics!$L$4,Metrics!$L$2,IF(B67&lt;Metrics!$M$4,Metrics!$M$2,IF(B67&lt;Metrics!$N$4,Metrics!$N$2,IF(B67&lt;Metrics!$O$4,Metrics!$O$2,IF(B67&lt;Metrics!$P$4,Metrics!$P$2,Metrics!Q$2))))))))))</f>
        <v>0</v>
      </c>
      <c r="Q67">
        <f>IF(C67=Metrics!$G$8,Metrics!$G$2,IF(C67&lt;Metrics!$H$8,Metrics!$H$2,IF(C67&lt;Metrics!$I$8,Metrics!$I$2,IF(C67&lt;Metrics!$J$8,Metrics!$J$2,IF(C67&lt;Metrics!$K$8,Metrics!$K$2,IF(C67&lt;Metrics!$L$8,Metrics!$L$2,IF(C67&lt;Metrics!$M$8,Metrics!$M$2,IF(C67&lt;Metrics!$N$8,Metrics!$N$2,IF(C67&lt;Metrics!$O$8,Metrics!$O$2,IF(C67&lt;Metrics!$P$8,Metrics!$P$2,Metrics!$Q$2))))))))))</f>
        <v>10</v>
      </c>
      <c r="S67">
        <f>IF(E67&lt;Metrics!$G$9,Metrics!$G$2,IF(E67&lt;Metrics!$H$9,Metrics!$H$2,IF(E67&lt;Metrics!$I$9,Metrics!$I$2,IF(E67&lt;Metrics!$J$9,Metrics!$J$2,IF(E67&lt;Metrics!$K$9,Metrics!$K$2,IF(E67&lt;Metrics!$L$9,Metrics!$L$2,IF(E67&lt;Metrics!$M$9,Metrics!$M$2,IF(E67&lt;Metrics!$N$9,Metrics!$N$2,IF(E67&lt;Metrics!$O$9,Metrics!$O$2,IF(E67&lt;Metrics!$P$9,Metrics!$P$2,Metrics!$Q$2))))))))))</f>
        <v>2</v>
      </c>
      <c r="U67">
        <f>IF(G67&lt;Metrics!$G$10,Metrics!$G$2,IF(G67&lt;Metrics!$H$10,Metrics!$H$2,IF(G67&lt;Metrics!$I$10,Metrics!$I$2,IF(G67&lt;Metrics!$J$10,Metrics!$J$2,IF(G67&lt;Metrics!$K$10,Metrics!$K$2,IF(G67&lt;Metrics!$L$10,Metrics!$L$2,IF(G67&lt;Metrics!$M$10,Metrics!$M$2,IF(G67&lt;Metrics!$N$10,Metrics!$N$2,IF(G67&lt;Metrics!$O$10,Metrics!$O$2,IF(G67&lt;Metrics!$P$10,Metrics!$P$2,Metrics!$Q$2))))))))))</f>
        <v>4</v>
      </c>
      <c r="V67">
        <f>IF(H67&lt;Metrics!$G$18,Metrics!$G$2,IF(H67&lt;Metrics!$H$18,Metrics!$H$2,IF(H67&lt;Metrics!$I$18,Metrics!$I$2,IF(H67&lt;Metrics!$J$18,Metrics!$J$2,IF(H67&lt;Metrics!$K$18,Metrics!$K$2,IF(H67&lt;Metrics!$L$18,Metrics!$L$2,IF(H67&lt;Metrics!$M$18,Metrics!$M$2,IF(H67&lt;Metrics!$N$18,Metrics!$N$2,IF(H67&lt;Metrics!$O$18,Metrics!$O$2,IF(H67&lt;Metrics!$P$18,Metrics!$P$2,Metrics!$Q$2))))))))))</f>
        <v>7</v>
      </c>
      <c r="W67">
        <f>IF(I67&lt;Metrics!$G$19,Metrics!$G$2,IF(I67&lt;Metrics!$H$19,Metrics!$H$2,IF(I67&lt;Metrics!$I$19,Metrics!$I$2,IF(I67&lt;Metrics!$J$19,Metrics!$J$2,IF(I67&lt;Metrics!$K$19,Metrics!$K$2,IF(I67&lt;Metrics!$L$19,Metrics!$L$2,IF(I67&lt;Metrics!$M$19,Metrics!$M$2,IF(I67&lt;Metrics!$N$19,Metrics!$N$2,IF(I67&lt;Metrics!$O$19,Metrics!$O$2,IF(I67&lt;Metrics!$P$19,Metrics!$P$2,Metrics!$Q$2))))))))))</f>
        <v>5</v>
      </c>
      <c r="X67">
        <f>IF(J67&lt;Metrics!$G$20,Metrics!$G$2,IF(J67&lt;Metrics!$H$20,Metrics!$H$2,IF(J67&lt;Metrics!$I$20,Metrics!$I$2,IF(J67&lt;Metrics!$J$20,Metrics!$J$2,IF(J67&lt;Metrics!$K$20,Metrics!$K$2,IF(J67&lt;Metrics!$L$20,Metrics!$L$2,IF(J67&lt;Metrics!$M$20,Metrics!$M$2,IF(J67&lt;Metrics!$N$20,Metrics!$N$2,IF(J67&lt;Metrics!$O$20,Metrics!$O$2,IF(J67&lt;Metrics!$P$20,Metrics!$P$2,Metrics!$Q$2))))))))))</f>
        <v>0</v>
      </c>
      <c r="Y67">
        <f>IF(K67&lt;Metrics!$G$12,Metrics!$G$2,IF(K67&lt;Metrics!$H$12,Metrics!$H$2,IF(K67&lt;Metrics!$I$12,Metrics!$I$2,IF(K67&lt;Metrics!$J$12,Metrics!$J$2,IF(K67&lt;Metrics!$K$12,Metrics!$K$2,IF(K67&lt;Metrics!$L$12,Metrics!$L$2,IF(K67&lt;Metrics!$M$12,Metrics!$M$2,IF(K67&lt;Metrics!$N$12,Metrics!$N$2,IF(K67&lt;Metrics!$O$12,Metrics!$O$2,IF(K67&lt;Metrics!$P$12,Metrics!$P$2,Metrics!$Q$2))))))))))</f>
        <v>4</v>
      </c>
      <c r="Z67">
        <f>IF(L67&lt;Metrics!$G$13,Metrics!$G$2,IF(L67&lt;Metrics!$H$13,Metrics!$H$2,IF(L67&lt;Metrics!$I$13,Metrics!$I$2,IF(L67&lt;Metrics!$J$13,Metrics!$J$2,IF(L67&lt;Metrics!$K$13,Metrics!$K$2,IF(L67&lt;Metrics!$L$13,Metrics!$L$2,IF(L67&lt;Metrics!$M$13,Metrics!$M$2,IF(L67&lt;Metrics!$N$13,Metrics!$N$2,IF(L67&lt;Metrics!$O$13,Metrics!$O$2,IF(L67&lt;Metrics!$P$13,Metrics!$P$2,Metrics!$Q$2))))))))))</f>
        <v>6</v>
      </c>
      <c r="AA67">
        <f>IF(M67&lt;Metrics!$G$14,Metrics!$G$2,IF(M67&lt;Metrics!$H$14,Metrics!$H$2,IF(M67&lt;Metrics!$I$14,Metrics!$I$2,IF(M67&lt;Metrics!$J$14,Metrics!$J$2,IF(M67&lt;Metrics!$K$14,Metrics!$K$2,IF(M67&lt;Metrics!$L$14,Metrics!$L$2,IF(M67&lt;Metrics!$M$14,Metrics!$M$2,IF(M67&lt;Metrics!$N$14,Metrics!$N$2,IF(M67&lt;Metrics!$O$14,Metrics!$O$2,IF(M67&lt;Metrics!$P$14,Metrics!$P$2,Metrics!$Q$2))))))))))</f>
        <v>8</v>
      </c>
      <c r="AB67">
        <f>IF(N67&lt;Metrics!$G$16,Metrics!$G$2,IF(N67&lt;Metrics!$H$16,Metrics!$H$2,IF(N67&lt;Metrics!$I$16,Metrics!$I$2,IF(N67&lt;Metrics!$J$16,Metrics!$J$2,IF(N67&lt;Metrics!$K$16,Metrics!$K$2,IF(N67&lt;Metrics!$L$16,Metrics!$L$2,IF(N67&lt;Metrics!$M$16,Metrics!$M$2,IF(N67&lt;Metrics!$N$16,Metrics!$N$2,IF(N67&lt;Metrics!$O$16,Metrics!$O$2,IF(N67&lt;Metrics!$P$16,Metrics!$P$2,Metrics!$Q$2))))))))))</f>
        <v>9</v>
      </c>
      <c r="AC67">
        <f>IF(O67&lt;Metrics!$G$22,Metrics!$G$2,IF(O67&lt;Metrics!$H$22,Metrics!$H$2,IF(O67&lt;Metrics!$I$22,Metrics!$I$2,IF(O67&lt;Metrics!$J$22,Metrics!$J$2,IF(O67&lt;Metrics!$K$22,Metrics!$K$2,IF(O67&lt;Metrics!$L$22,Metrics!$L$2,IF(O67&lt;Metrics!$M$22,Metrics!$M$2,IF(O67&lt;Metrics!$N$22,Metrics!$N$2,IF(O67&lt;Metrics!$O$22,Metrics!$O$2,IF(O67&lt;Metrics!$P$22,Metrics!$P$2,Metrics!$Q$2))))))))))</f>
        <v>2</v>
      </c>
      <c r="AD67" s="38">
        <f>(P67*Metrics!F$4)+(Q67*Metrics!F$8)+(S67*Metrics!F$9)+(U67*Metrics!F$10)+(V67*Metrics!F$18)+('Final Metrics'!W107*Metrics!F$19)+('Final Metrics'!X107*Metrics!F$20)+('Final Metrics'!Y107*Metrics!F$12)+('Final Metrics'!Z107*Metrics!F$13)+('Final Metrics'!AA107*Metrics!F$14)+('Final Metrics'!AB107*Metrics!F$16)</f>
        <v>201.125</v>
      </c>
      <c r="AE67" s="39">
        <f>AD67/AD$1</f>
        <v>0.201125</v>
      </c>
    </row>
    <row r="68" spans="1:31">
      <c r="A68" s="12" t="s">
        <v>171</v>
      </c>
      <c r="B68" s="14">
        <v>906</v>
      </c>
      <c r="C68" s="16"/>
      <c r="D68" s="14"/>
      <c r="E68" s="14"/>
      <c r="F68" s="14"/>
      <c r="G68" s="14">
        <v>0</v>
      </c>
      <c r="H68" s="98">
        <v>54</v>
      </c>
      <c r="I68" s="98">
        <v>863</v>
      </c>
      <c r="J68" s="98">
        <v>63</v>
      </c>
      <c r="K68" s="98">
        <v>11449</v>
      </c>
      <c r="L68" s="98">
        <v>1771</v>
      </c>
      <c r="M68" s="98">
        <v>39025</v>
      </c>
      <c r="N68" s="98">
        <v>55</v>
      </c>
      <c r="O68" s="56">
        <v>0</v>
      </c>
      <c r="P68">
        <f>IF(B68&lt;Metrics!$G$4,Metrics!$G$2,IF(B68&lt;Metrics!$H$4,Metrics!$H$2,IF(B68&lt;Metrics!$I$4,Metrics!$I$2,IF(B68&lt;Metrics!$J$4,Metrics!$J$2,IF(B68&lt;Metrics!$K$4,Metrics!$K$2,IF(B68&lt;Metrics!$L$4,Metrics!$L$2,IF(B68&lt;Metrics!$M$4,Metrics!$M$2,IF(B68&lt;Metrics!$N$4,Metrics!$N$2,IF(B68&lt;Metrics!$O$4,Metrics!$O$2,IF(B68&lt;Metrics!$P$4,Metrics!$P$2,Metrics!Q$2))))))))))</f>
        <v>6</v>
      </c>
      <c r="Q68">
        <f>IF(C68=Metrics!$G$8,Metrics!$G$2,IF(C68&lt;Metrics!$H$8,Metrics!$H$2,IF(C68&lt;Metrics!$I$8,Metrics!$I$2,IF(C68&lt;Metrics!$J$8,Metrics!$J$2,IF(C68&lt;Metrics!$K$8,Metrics!$K$2,IF(C68&lt;Metrics!$L$8,Metrics!$L$2,IF(C68&lt;Metrics!$M$8,Metrics!$M$2,IF(C68&lt;Metrics!$N$8,Metrics!$N$2,IF(C68&lt;Metrics!$O$8,Metrics!$O$2,IF(C68&lt;Metrics!$P$8,Metrics!$P$2,Metrics!$Q$2))))))))))</f>
        <v>0</v>
      </c>
      <c r="S68">
        <f>IF(E68&lt;Metrics!$G$9,Metrics!$G$2,IF(E68&lt;Metrics!$H$9,Metrics!$H$2,IF(E68&lt;Metrics!$I$9,Metrics!$I$2,IF(E68&lt;Metrics!$J$9,Metrics!$J$2,IF(E68&lt;Metrics!$K$9,Metrics!$K$2,IF(E68&lt;Metrics!$L$9,Metrics!$L$2,IF(E68&lt;Metrics!$M$9,Metrics!$M$2,IF(E68&lt;Metrics!$N$9,Metrics!$N$2,IF(E68&lt;Metrics!$O$9,Metrics!$O$2,IF(E68&lt;Metrics!$P$9,Metrics!$P$2,Metrics!$Q$2))))))))))</f>
        <v>0</v>
      </c>
      <c r="U68">
        <f>IF(G68&lt;Metrics!$G$10,Metrics!$G$2,IF(G68&lt;Metrics!$H$10,Metrics!$H$2,IF(G68&lt;Metrics!$I$10,Metrics!$I$2,IF(G68&lt;Metrics!$J$10,Metrics!$J$2,IF(G68&lt;Metrics!$K$10,Metrics!$K$2,IF(G68&lt;Metrics!$L$10,Metrics!$L$2,IF(G68&lt;Metrics!$M$10,Metrics!$M$2,IF(G68&lt;Metrics!$N$10,Metrics!$N$2,IF(G68&lt;Metrics!$O$10,Metrics!$O$2,IF(G68&lt;Metrics!$P$10,Metrics!$P$2,Metrics!$Q$2))))))))))</f>
        <v>0</v>
      </c>
      <c r="V68">
        <f>IF(H68&lt;Metrics!$G$18,Metrics!$G$2,IF(H68&lt;Metrics!$H$18,Metrics!$H$2,IF(H68&lt;Metrics!$I$18,Metrics!$I$2,IF(H68&lt;Metrics!$J$18,Metrics!$J$2,IF(H68&lt;Metrics!$K$18,Metrics!$K$2,IF(H68&lt;Metrics!$L$18,Metrics!$L$2,IF(H68&lt;Metrics!$M$18,Metrics!$M$2,IF(H68&lt;Metrics!$N$18,Metrics!$N$2,IF(H68&lt;Metrics!$O$18,Metrics!$O$2,IF(H68&lt;Metrics!$P$18,Metrics!$P$2,Metrics!$Q$2))))))))))</f>
        <v>7</v>
      </c>
      <c r="W68">
        <f>IF(I68&lt;Metrics!$G$19,Metrics!$G$2,IF(I68&lt;Metrics!$H$19,Metrics!$H$2,IF(I68&lt;Metrics!$I$19,Metrics!$I$2,IF(I68&lt;Metrics!$J$19,Metrics!$J$2,IF(I68&lt;Metrics!$K$19,Metrics!$K$2,IF(I68&lt;Metrics!$L$19,Metrics!$L$2,IF(I68&lt;Metrics!$M$19,Metrics!$M$2,IF(I68&lt;Metrics!$N$19,Metrics!$N$2,IF(I68&lt;Metrics!$O$19,Metrics!$O$2,IF(I68&lt;Metrics!$P$19,Metrics!$P$2,Metrics!$Q$2))))))))))</f>
        <v>8</v>
      </c>
      <c r="X68">
        <f>IF(J68&lt;Metrics!$G$20,Metrics!$G$2,IF(J68&lt;Metrics!$H$20,Metrics!$H$2,IF(J68&lt;Metrics!$I$20,Metrics!$I$2,IF(J68&lt;Metrics!$J$20,Metrics!$J$2,IF(J68&lt;Metrics!$K$20,Metrics!$K$2,IF(J68&lt;Metrics!$L$20,Metrics!$L$2,IF(J68&lt;Metrics!$M$20,Metrics!$M$2,IF(J68&lt;Metrics!$N$20,Metrics!$N$2,IF(J68&lt;Metrics!$O$20,Metrics!$O$2,IF(J68&lt;Metrics!$P$20,Metrics!$P$2,Metrics!$Q$2))))))))))</f>
        <v>7</v>
      </c>
      <c r="Y68">
        <f>IF(K68&lt;Metrics!$G$12,Metrics!$G$2,IF(K68&lt;Metrics!$H$12,Metrics!$H$2,IF(K68&lt;Metrics!$I$12,Metrics!$I$2,IF(K68&lt;Metrics!$J$12,Metrics!$J$2,IF(K68&lt;Metrics!$K$12,Metrics!$K$2,IF(K68&lt;Metrics!$L$12,Metrics!$L$2,IF(K68&lt;Metrics!$M$12,Metrics!$M$2,IF(K68&lt;Metrics!$N$12,Metrics!$N$2,IF(K68&lt;Metrics!$O$12,Metrics!$O$2,IF(K68&lt;Metrics!$P$12,Metrics!$P$2,Metrics!$Q$2))))))))))</f>
        <v>4</v>
      </c>
      <c r="Z68">
        <f>IF(L68&lt;Metrics!$G$13,Metrics!$G$2,IF(L68&lt;Metrics!$H$13,Metrics!$H$2,IF(L68&lt;Metrics!$I$13,Metrics!$I$2,IF(L68&lt;Metrics!$J$13,Metrics!$J$2,IF(L68&lt;Metrics!$K$13,Metrics!$K$2,IF(L68&lt;Metrics!$L$13,Metrics!$L$2,IF(L68&lt;Metrics!$M$13,Metrics!$M$2,IF(L68&lt;Metrics!$N$13,Metrics!$N$2,IF(L68&lt;Metrics!$O$13,Metrics!$O$2,IF(L68&lt;Metrics!$P$13,Metrics!$P$2,Metrics!$Q$2))))))))))</f>
        <v>4</v>
      </c>
      <c r="AA68">
        <f>IF(M68&lt;Metrics!$G$14,Metrics!$G$2,IF(M68&lt;Metrics!$H$14,Metrics!$H$2,IF(M68&lt;Metrics!$I$14,Metrics!$I$2,IF(M68&lt;Metrics!$J$14,Metrics!$J$2,IF(M68&lt;Metrics!$K$14,Metrics!$K$2,IF(M68&lt;Metrics!$L$14,Metrics!$L$2,IF(M68&lt;Metrics!$M$14,Metrics!$M$2,IF(M68&lt;Metrics!$N$14,Metrics!$N$2,IF(M68&lt;Metrics!$O$14,Metrics!$O$2,IF(M68&lt;Metrics!$P$14,Metrics!$P$2,Metrics!$Q$2))))))))))</f>
        <v>7</v>
      </c>
      <c r="AB68">
        <f>IF(N68&lt;Metrics!$G$16,Metrics!$G$2,IF(N68&lt;Metrics!$H$16,Metrics!$H$2,IF(N68&lt;Metrics!$I$16,Metrics!$I$2,IF(N68&lt;Metrics!$J$16,Metrics!$J$2,IF(N68&lt;Metrics!$K$16,Metrics!$K$2,IF(N68&lt;Metrics!$L$16,Metrics!$L$2,IF(N68&lt;Metrics!$M$16,Metrics!$M$2,IF(N68&lt;Metrics!$N$16,Metrics!$N$2,IF(N68&lt;Metrics!$O$16,Metrics!$O$2,IF(N68&lt;Metrics!$P$16,Metrics!$P$2,Metrics!$Q$2))))))))))</f>
        <v>6</v>
      </c>
      <c r="AC68">
        <f>IF(O68&lt;Metrics!$G$22,Metrics!$G$2,IF(O68&lt;Metrics!$H$22,Metrics!$H$2,IF(O68&lt;Metrics!$I$22,Metrics!$I$2,IF(O68&lt;Metrics!$J$22,Metrics!$J$2,IF(O68&lt;Metrics!$K$22,Metrics!$K$2,IF(O68&lt;Metrics!$L$22,Metrics!$L$2,IF(O68&lt;Metrics!$M$22,Metrics!$M$2,IF(O68&lt;Metrics!$N$22,Metrics!$N$2,IF(O68&lt;Metrics!$O$22,Metrics!$O$2,IF(O68&lt;Metrics!$P$22,Metrics!$P$2,Metrics!$Q$2))))))))))</f>
        <v>0</v>
      </c>
      <c r="AD68" s="38">
        <f>(P68*Metrics!F$4)+(Q68*Metrics!F$8)+(S68*Metrics!F$9)+(U68*Metrics!F$10)+(V68*Metrics!F$18)+('Final Metrics'!W27*Metrics!F$19)+('Final Metrics'!X27*Metrics!F$20)+('Final Metrics'!Y27*Metrics!F$12)+('Final Metrics'!Z27*Metrics!F$13)+('Final Metrics'!AA27*Metrics!F$14)+('Final Metrics'!AB27*Metrics!F$16)</f>
        <v>176</v>
      </c>
      <c r="AE68" s="39">
        <f>AD68/AD$1</f>
        <v>0.17599999999999999</v>
      </c>
    </row>
    <row r="69" spans="1:31">
      <c r="A69" s="12" t="s">
        <v>174</v>
      </c>
      <c r="B69" s="14"/>
      <c r="C69" s="16"/>
      <c r="D69" s="14"/>
      <c r="E69" s="14"/>
      <c r="F69" s="14"/>
      <c r="G69" s="14">
        <v>0</v>
      </c>
      <c r="H69" s="98">
        <v>71</v>
      </c>
      <c r="I69" s="98">
        <v>981</v>
      </c>
      <c r="J69" s="98">
        <v>92</v>
      </c>
      <c r="K69" s="98">
        <v>3071646</v>
      </c>
      <c r="L69" s="98">
        <v>339</v>
      </c>
      <c r="M69" s="98">
        <v>3692</v>
      </c>
      <c r="N69" s="98">
        <v>0</v>
      </c>
      <c r="O69" s="47">
        <v>64</v>
      </c>
      <c r="P69">
        <f>IF(B69&lt;Metrics!$G$4,Metrics!$G$2,IF(B69&lt;Metrics!$H$4,Metrics!$H$2,IF(B69&lt;Metrics!$I$4,Metrics!$I$2,IF(B69&lt;Metrics!$J$4,Metrics!$J$2,IF(B69&lt;Metrics!$K$4,Metrics!$K$2,IF(B69&lt;Metrics!$L$4,Metrics!$L$2,IF(B69&lt;Metrics!$M$4,Metrics!$M$2,IF(B69&lt;Metrics!$N$4,Metrics!$N$2,IF(B69&lt;Metrics!$O$4,Metrics!$O$2,IF(B69&lt;Metrics!$P$4,Metrics!$P$2,Metrics!Q$2))))))))))</f>
        <v>0</v>
      </c>
      <c r="Q69">
        <f>IF(C69=Metrics!$G$8,Metrics!$G$2,IF(C69&lt;Metrics!$H$8,Metrics!$H$2,IF(C69&lt;Metrics!$I$8,Metrics!$I$2,IF(C69&lt;Metrics!$J$8,Metrics!$J$2,IF(C69&lt;Metrics!$K$8,Metrics!$K$2,IF(C69&lt;Metrics!$L$8,Metrics!$L$2,IF(C69&lt;Metrics!$M$8,Metrics!$M$2,IF(C69&lt;Metrics!$N$8,Metrics!$N$2,IF(C69&lt;Metrics!$O$8,Metrics!$O$2,IF(C69&lt;Metrics!$P$8,Metrics!$P$2,Metrics!$Q$2))))))))))</f>
        <v>0</v>
      </c>
      <c r="S69">
        <f>IF(E69&lt;Metrics!$G$9,Metrics!$G$2,IF(E69&lt;Metrics!$H$9,Metrics!$H$2,IF(E69&lt;Metrics!$I$9,Metrics!$I$2,IF(E69&lt;Metrics!$J$9,Metrics!$J$2,IF(E69&lt;Metrics!$K$9,Metrics!$K$2,IF(E69&lt;Metrics!$L$9,Metrics!$L$2,IF(E69&lt;Metrics!$M$9,Metrics!$M$2,IF(E69&lt;Metrics!$N$9,Metrics!$N$2,IF(E69&lt;Metrics!$O$9,Metrics!$O$2,IF(E69&lt;Metrics!$P$9,Metrics!$P$2,Metrics!$Q$2))))))))))</f>
        <v>0</v>
      </c>
      <c r="U69">
        <f>IF(G69&lt;Metrics!$G$10,Metrics!$G$2,IF(G69&lt;Metrics!$H$10,Metrics!$H$2,IF(G69&lt;Metrics!$I$10,Metrics!$I$2,IF(G69&lt;Metrics!$J$10,Metrics!$J$2,IF(G69&lt;Metrics!$K$10,Metrics!$K$2,IF(G69&lt;Metrics!$L$10,Metrics!$L$2,IF(G69&lt;Metrics!$M$10,Metrics!$M$2,IF(G69&lt;Metrics!$N$10,Metrics!$N$2,IF(G69&lt;Metrics!$O$10,Metrics!$O$2,IF(G69&lt;Metrics!$P$10,Metrics!$P$2,Metrics!$Q$2))))))))))</f>
        <v>0</v>
      </c>
      <c r="V69">
        <f>IF(H69&lt;Metrics!$G$18,Metrics!$G$2,IF(H69&lt;Metrics!$H$18,Metrics!$H$2,IF(H69&lt;Metrics!$I$18,Metrics!$I$2,IF(H69&lt;Metrics!$J$18,Metrics!$J$2,IF(H69&lt;Metrics!$K$18,Metrics!$K$2,IF(H69&lt;Metrics!$L$18,Metrics!$L$2,IF(H69&lt;Metrics!$M$18,Metrics!$M$2,IF(H69&lt;Metrics!$N$18,Metrics!$N$2,IF(H69&lt;Metrics!$O$18,Metrics!$O$2,IF(H69&lt;Metrics!$P$18,Metrics!$P$2,Metrics!$Q$2))))))))))</f>
        <v>9</v>
      </c>
      <c r="W69">
        <f>IF(I69&lt;Metrics!$G$19,Metrics!$G$2,IF(I69&lt;Metrics!$H$19,Metrics!$H$2,IF(I69&lt;Metrics!$I$19,Metrics!$I$2,IF(I69&lt;Metrics!$J$19,Metrics!$J$2,IF(I69&lt;Metrics!$K$19,Metrics!$K$2,IF(I69&lt;Metrics!$L$19,Metrics!$L$2,IF(I69&lt;Metrics!$M$19,Metrics!$M$2,IF(I69&lt;Metrics!$N$19,Metrics!$N$2,IF(I69&lt;Metrics!$O$19,Metrics!$O$2,IF(I69&lt;Metrics!$P$19,Metrics!$P$2,Metrics!$Q$2))))))))))</f>
        <v>10</v>
      </c>
      <c r="X69">
        <f>IF(J69&lt;Metrics!$G$20,Metrics!$G$2,IF(J69&lt;Metrics!$H$20,Metrics!$H$2,IF(J69&lt;Metrics!$I$20,Metrics!$I$2,IF(J69&lt;Metrics!$J$20,Metrics!$J$2,IF(J69&lt;Metrics!$K$20,Metrics!$K$2,IF(J69&lt;Metrics!$L$20,Metrics!$L$2,IF(J69&lt;Metrics!$M$20,Metrics!$M$2,IF(J69&lt;Metrics!$N$20,Metrics!$N$2,IF(J69&lt;Metrics!$O$20,Metrics!$O$2,IF(J69&lt;Metrics!$P$20,Metrics!$P$2,Metrics!$Q$2))))))))))</f>
        <v>10</v>
      </c>
      <c r="Y69">
        <f>IF(K69&lt;Metrics!$G$12,Metrics!$G$2,IF(K69&lt;Metrics!$H$12,Metrics!$H$2,IF(K69&lt;Metrics!$I$12,Metrics!$I$2,IF(K69&lt;Metrics!$J$12,Metrics!$J$2,IF(K69&lt;Metrics!$K$12,Metrics!$K$2,IF(K69&lt;Metrics!$L$12,Metrics!$L$2,IF(K69&lt;Metrics!$M$12,Metrics!$M$2,IF(K69&lt;Metrics!$N$12,Metrics!$N$2,IF(K69&lt;Metrics!$O$12,Metrics!$O$2,IF(K69&lt;Metrics!$P$12,Metrics!$P$2,Metrics!$Q$2))))))))))</f>
        <v>10</v>
      </c>
      <c r="Z69">
        <f>IF(L69&lt;Metrics!$G$13,Metrics!$G$2,IF(L69&lt;Metrics!$H$13,Metrics!$H$2,IF(L69&lt;Metrics!$I$13,Metrics!$I$2,IF(L69&lt;Metrics!$J$13,Metrics!$J$2,IF(L69&lt;Metrics!$K$13,Metrics!$K$2,IF(L69&lt;Metrics!$L$13,Metrics!$L$2,IF(L69&lt;Metrics!$M$13,Metrics!$M$2,IF(L69&lt;Metrics!$N$13,Metrics!$N$2,IF(L69&lt;Metrics!$O$13,Metrics!$O$2,IF(L69&lt;Metrics!$P$13,Metrics!$P$2,Metrics!$Q$2))))))))))</f>
        <v>1</v>
      </c>
      <c r="AA69">
        <f>IF(M69&lt;Metrics!$G$14,Metrics!$G$2,IF(M69&lt;Metrics!$H$14,Metrics!$H$2,IF(M69&lt;Metrics!$I$14,Metrics!$I$2,IF(M69&lt;Metrics!$J$14,Metrics!$J$2,IF(M69&lt;Metrics!$K$14,Metrics!$K$2,IF(M69&lt;Metrics!$L$14,Metrics!$L$2,IF(M69&lt;Metrics!$M$14,Metrics!$M$2,IF(M69&lt;Metrics!$N$14,Metrics!$N$2,IF(M69&lt;Metrics!$O$14,Metrics!$O$2,IF(M69&lt;Metrics!$P$14,Metrics!$P$2,Metrics!$Q$2))))))))))</f>
        <v>2</v>
      </c>
      <c r="AB69">
        <f>IF(N69&lt;Metrics!$G$16,Metrics!$G$2,IF(N69&lt;Metrics!$H$16,Metrics!$H$2,IF(N69&lt;Metrics!$I$16,Metrics!$I$2,IF(N69&lt;Metrics!$J$16,Metrics!$J$2,IF(N69&lt;Metrics!$K$16,Metrics!$K$2,IF(N69&lt;Metrics!$L$16,Metrics!$L$2,IF(N69&lt;Metrics!$M$16,Metrics!$M$2,IF(N69&lt;Metrics!$N$16,Metrics!$N$2,IF(N69&lt;Metrics!$O$16,Metrics!$O$2,IF(N69&lt;Metrics!$P$16,Metrics!$P$2,Metrics!$Q$2))))))))))</f>
        <v>0</v>
      </c>
      <c r="AC69">
        <f>IF(O69&lt;Metrics!$G$22,Metrics!$G$2,IF(O69&lt;Metrics!$H$22,Metrics!$H$2,IF(O69&lt;Metrics!$I$22,Metrics!$I$2,IF(O69&lt;Metrics!$J$22,Metrics!$J$2,IF(O69&lt;Metrics!$K$22,Metrics!$K$2,IF(O69&lt;Metrics!$L$22,Metrics!$L$2,IF(O69&lt;Metrics!$M$22,Metrics!$M$2,IF(O69&lt;Metrics!$N$22,Metrics!$N$2,IF(O69&lt;Metrics!$O$22,Metrics!$O$2,IF(O69&lt;Metrics!$P$22,Metrics!$P$2,Metrics!$Q$2))))))))))</f>
        <v>1</v>
      </c>
      <c r="AD69" s="38">
        <f>(P69*Metrics!F$4)+(Q69*Metrics!F$8)+(S69*Metrics!F$9)+(U69*Metrics!F$10)+(V69*Metrics!F$18)+('Final Metrics'!W175*Metrics!F$19)+('Final Metrics'!X175*Metrics!F$20)+('Final Metrics'!Y175*Metrics!F$12)+('Final Metrics'!Z175*Metrics!F$13)+('Final Metrics'!AA175*Metrics!F$14)+('Final Metrics'!AB175*Metrics!F$16)</f>
        <v>131.75</v>
      </c>
      <c r="AE69" s="39">
        <f>AD69/AD$1</f>
        <v>0.13175000000000001</v>
      </c>
    </row>
    <row r="70" spans="1:31">
      <c r="A70" s="12" t="s">
        <v>175</v>
      </c>
      <c r="B70" s="14">
        <v>44</v>
      </c>
      <c r="C70" s="16">
        <v>5</v>
      </c>
      <c r="D70" s="14">
        <v>2</v>
      </c>
      <c r="E70" s="14">
        <v>2</v>
      </c>
      <c r="F70" s="14"/>
      <c r="G70" s="14">
        <v>10</v>
      </c>
      <c r="H70" s="98">
        <v>51</v>
      </c>
      <c r="I70" s="98">
        <v>776</v>
      </c>
      <c r="J70" s="98">
        <v>57</v>
      </c>
      <c r="K70" s="98">
        <v>4753</v>
      </c>
      <c r="L70" s="98">
        <v>827</v>
      </c>
      <c r="M70" s="98">
        <v>15560</v>
      </c>
      <c r="N70" s="98">
        <v>61</v>
      </c>
      <c r="O70" s="47">
        <v>76</v>
      </c>
      <c r="P70">
        <f>IF(B70&lt;Metrics!$G$4,Metrics!$G$2,IF(B70&lt;Metrics!$H$4,Metrics!$H$2,IF(B70&lt;Metrics!$I$4,Metrics!$I$2,IF(B70&lt;Metrics!$J$4,Metrics!$J$2,IF(B70&lt;Metrics!$K$4,Metrics!$K$2,IF(B70&lt;Metrics!$L$4,Metrics!$L$2,IF(B70&lt;Metrics!$M$4,Metrics!$M$2,IF(B70&lt;Metrics!$N$4,Metrics!$N$2,IF(B70&lt;Metrics!$O$4,Metrics!$O$2,IF(B70&lt;Metrics!$P$4,Metrics!$P$2,Metrics!Q$2))))))))))</f>
        <v>1</v>
      </c>
      <c r="Q70">
        <f>IF(C70=Metrics!$G$8,Metrics!$G$2,IF(C70&lt;Metrics!$H$8,Metrics!$H$2,IF(C70&lt;Metrics!$I$8,Metrics!$I$2,IF(C70&lt;Metrics!$J$8,Metrics!$J$2,IF(C70&lt;Metrics!$K$8,Metrics!$K$2,IF(C70&lt;Metrics!$L$8,Metrics!$L$2,IF(C70&lt;Metrics!$M$8,Metrics!$M$2,IF(C70&lt;Metrics!$N$8,Metrics!$N$2,IF(C70&lt;Metrics!$O$8,Metrics!$O$2,IF(C70&lt;Metrics!$P$8,Metrics!$P$2,Metrics!$Q$2))))))))))</f>
        <v>10</v>
      </c>
      <c r="S70">
        <f>IF(E70&lt;Metrics!$G$9,Metrics!$G$2,IF(E70&lt;Metrics!$H$9,Metrics!$H$2,IF(E70&lt;Metrics!$I$9,Metrics!$I$2,IF(E70&lt;Metrics!$J$9,Metrics!$J$2,IF(E70&lt;Metrics!$K$9,Metrics!$K$2,IF(E70&lt;Metrics!$L$9,Metrics!$L$2,IF(E70&lt;Metrics!$M$9,Metrics!$M$2,IF(E70&lt;Metrics!$N$9,Metrics!$N$2,IF(E70&lt;Metrics!$O$9,Metrics!$O$2,IF(E70&lt;Metrics!$P$9,Metrics!$P$2,Metrics!$Q$2))))))))))</f>
        <v>0</v>
      </c>
      <c r="U70">
        <f>IF(G70&lt;Metrics!$G$10,Metrics!$G$2,IF(G70&lt;Metrics!$H$10,Metrics!$H$2,IF(G70&lt;Metrics!$I$10,Metrics!$I$2,IF(G70&lt;Metrics!$J$10,Metrics!$J$2,IF(G70&lt;Metrics!$K$10,Metrics!$K$2,IF(G70&lt;Metrics!$L$10,Metrics!$L$2,IF(G70&lt;Metrics!$M$10,Metrics!$M$2,IF(G70&lt;Metrics!$N$10,Metrics!$N$2,IF(G70&lt;Metrics!$O$10,Metrics!$O$2,IF(G70&lt;Metrics!$P$10,Metrics!$P$2,Metrics!$Q$2))))))))))</f>
        <v>0</v>
      </c>
      <c r="V70">
        <f>IF(H70&lt;Metrics!$G$18,Metrics!$G$2,IF(H70&lt;Metrics!$H$18,Metrics!$H$2,IF(H70&lt;Metrics!$I$18,Metrics!$I$2,IF(H70&lt;Metrics!$J$18,Metrics!$J$2,IF(H70&lt;Metrics!$K$18,Metrics!$K$2,IF(H70&lt;Metrics!$L$18,Metrics!$L$2,IF(H70&lt;Metrics!$M$18,Metrics!$M$2,IF(H70&lt;Metrics!$N$18,Metrics!$N$2,IF(H70&lt;Metrics!$O$18,Metrics!$O$2,IF(H70&lt;Metrics!$P$18,Metrics!$P$2,Metrics!$Q$2))))))))))</f>
        <v>7</v>
      </c>
      <c r="W70">
        <f>IF(I70&lt;Metrics!$G$19,Metrics!$G$2,IF(I70&lt;Metrics!$H$19,Metrics!$H$2,IF(I70&lt;Metrics!$I$19,Metrics!$I$2,IF(I70&lt;Metrics!$J$19,Metrics!$J$2,IF(I70&lt;Metrics!$K$19,Metrics!$K$2,IF(I70&lt;Metrics!$L$19,Metrics!$L$2,IF(I70&lt;Metrics!$M$19,Metrics!$M$2,IF(I70&lt;Metrics!$N$19,Metrics!$N$2,IF(I70&lt;Metrics!$O$19,Metrics!$O$2,IF(I70&lt;Metrics!$P$19,Metrics!$P$2,Metrics!$Q$2))))))))))</f>
        <v>7</v>
      </c>
      <c r="X70">
        <f>IF(J70&lt;Metrics!$G$20,Metrics!$G$2,IF(J70&lt;Metrics!$H$20,Metrics!$H$2,IF(J70&lt;Metrics!$I$20,Metrics!$I$2,IF(J70&lt;Metrics!$J$20,Metrics!$J$2,IF(J70&lt;Metrics!$K$20,Metrics!$K$2,IF(J70&lt;Metrics!$L$20,Metrics!$L$2,IF(J70&lt;Metrics!$M$20,Metrics!$M$2,IF(J70&lt;Metrics!$N$20,Metrics!$N$2,IF(J70&lt;Metrics!$O$20,Metrics!$O$2,IF(J70&lt;Metrics!$P$20,Metrics!$P$2,Metrics!$Q$2))))))))))</f>
        <v>7</v>
      </c>
      <c r="Y70">
        <f>IF(K70&lt;Metrics!$G$12,Metrics!$G$2,IF(K70&lt;Metrics!$H$12,Metrics!$H$2,IF(K70&lt;Metrics!$I$12,Metrics!$I$2,IF(K70&lt;Metrics!$J$12,Metrics!$J$2,IF(K70&lt;Metrics!$K$12,Metrics!$K$2,IF(K70&lt;Metrics!$L$12,Metrics!$L$2,IF(K70&lt;Metrics!$M$12,Metrics!$M$2,IF(K70&lt;Metrics!$N$12,Metrics!$N$2,IF(K70&lt;Metrics!$O$12,Metrics!$O$2,IF(K70&lt;Metrics!$P$12,Metrics!$P$2,Metrics!$Q$2))))))))))</f>
        <v>3</v>
      </c>
      <c r="Z70">
        <f>IF(L70&lt;Metrics!$G$13,Metrics!$G$2,IF(L70&lt;Metrics!$H$13,Metrics!$H$2,IF(L70&lt;Metrics!$I$13,Metrics!$I$2,IF(L70&lt;Metrics!$J$13,Metrics!$J$2,IF(L70&lt;Metrics!$K$13,Metrics!$K$2,IF(L70&lt;Metrics!$L$13,Metrics!$L$2,IF(L70&lt;Metrics!$M$13,Metrics!$M$2,IF(L70&lt;Metrics!$N$13,Metrics!$N$2,IF(L70&lt;Metrics!$O$13,Metrics!$O$2,IF(L70&lt;Metrics!$P$13,Metrics!$P$2,Metrics!$Q$2))))))))))</f>
        <v>3</v>
      </c>
      <c r="AA70">
        <f>IF(M70&lt;Metrics!$G$14,Metrics!$G$2,IF(M70&lt;Metrics!$H$14,Metrics!$H$2,IF(M70&lt;Metrics!$I$14,Metrics!$I$2,IF(M70&lt;Metrics!$J$14,Metrics!$J$2,IF(M70&lt;Metrics!$K$14,Metrics!$K$2,IF(M70&lt;Metrics!$L$14,Metrics!$L$2,IF(M70&lt;Metrics!$M$14,Metrics!$M$2,IF(M70&lt;Metrics!$N$14,Metrics!$N$2,IF(M70&lt;Metrics!$O$14,Metrics!$O$2,IF(M70&lt;Metrics!$P$14,Metrics!$P$2,Metrics!$Q$2))))))))))</f>
        <v>6</v>
      </c>
      <c r="AB70">
        <f>IF(N70&lt;Metrics!$G$16,Metrics!$G$2,IF(N70&lt;Metrics!$H$16,Metrics!$H$2,IF(N70&lt;Metrics!$I$16,Metrics!$I$2,IF(N70&lt;Metrics!$J$16,Metrics!$J$2,IF(N70&lt;Metrics!$K$16,Metrics!$K$2,IF(N70&lt;Metrics!$L$16,Metrics!$L$2,IF(N70&lt;Metrics!$M$16,Metrics!$M$2,IF(N70&lt;Metrics!$N$16,Metrics!$N$2,IF(N70&lt;Metrics!$O$16,Metrics!$O$2,IF(N70&lt;Metrics!$P$16,Metrics!$P$2,Metrics!$Q$2))))))))))</f>
        <v>7</v>
      </c>
      <c r="AC70">
        <f>IF(O70&lt;Metrics!$G$22,Metrics!$G$2,IF(O70&lt;Metrics!$H$22,Metrics!$H$2,IF(O70&lt;Metrics!$I$22,Metrics!$I$2,IF(O70&lt;Metrics!$J$22,Metrics!$J$2,IF(O70&lt;Metrics!$K$22,Metrics!$K$2,IF(O70&lt;Metrics!$L$22,Metrics!$L$2,IF(O70&lt;Metrics!$M$22,Metrics!$M$2,IF(O70&lt;Metrics!$N$22,Metrics!$N$2,IF(O70&lt;Metrics!$O$22,Metrics!$O$2,IF(O70&lt;Metrics!$P$22,Metrics!$P$2,Metrics!$Q$2))))))))))</f>
        <v>1</v>
      </c>
      <c r="AD70" s="38">
        <f>(P70*Metrics!F$4)+(Q70*Metrics!F$8)+(S70*Metrics!F$9)+(U70*Metrics!F$10)+(V70*Metrics!F$18)+('Final Metrics'!W86*Metrics!F$19)+('Final Metrics'!X86*Metrics!F$20)+('Final Metrics'!Y86*Metrics!F$12)+('Final Metrics'!Z86*Metrics!F$13)+('Final Metrics'!AA86*Metrics!F$14)+('Final Metrics'!AB86*Metrics!F$16)</f>
        <v>146.875</v>
      </c>
      <c r="AE70" s="39">
        <f>AD70/AD$1</f>
        <v>0.14687500000000001</v>
      </c>
    </row>
    <row r="71" spans="1:31">
      <c r="A71" s="12" t="s">
        <v>178</v>
      </c>
      <c r="B71" s="14">
        <v>67</v>
      </c>
      <c r="C71" s="16">
        <v>5</v>
      </c>
      <c r="D71" s="14">
        <v>151</v>
      </c>
      <c r="E71" s="14">
        <v>151</v>
      </c>
      <c r="F71" s="14"/>
      <c r="G71" s="14">
        <v>755</v>
      </c>
      <c r="H71" s="98">
        <v>34</v>
      </c>
      <c r="I71" s="98">
        <v>735</v>
      </c>
      <c r="J71" s="98">
        <v>42</v>
      </c>
      <c r="K71" s="98">
        <v>1305</v>
      </c>
      <c r="L71" s="98">
        <v>225</v>
      </c>
      <c r="M71" s="98">
        <v>5070</v>
      </c>
      <c r="N71" s="98">
        <v>56</v>
      </c>
      <c r="O71" s="56">
        <v>127</v>
      </c>
      <c r="P71">
        <f>IF(B71&lt;Metrics!$G$4,Metrics!$G$2,IF(B71&lt;Metrics!$H$4,Metrics!$H$2,IF(B71&lt;Metrics!$I$4,Metrics!$I$2,IF(B71&lt;Metrics!$J$4,Metrics!$J$2,IF(B71&lt;Metrics!$K$4,Metrics!$K$2,IF(B71&lt;Metrics!$L$4,Metrics!$L$2,IF(B71&lt;Metrics!$M$4,Metrics!$M$2,IF(B71&lt;Metrics!$N$4,Metrics!$N$2,IF(B71&lt;Metrics!$O$4,Metrics!$O$2,IF(B71&lt;Metrics!$P$4,Metrics!$P$2,Metrics!Q$2))))))))))</f>
        <v>2</v>
      </c>
      <c r="Q71">
        <f>IF(C71=Metrics!$G$8,Metrics!$G$2,IF(C71&lt;Metrics!$H$8,Metrics!$H$2,IF(C71&lt;Metrics!$I$8,Metrics!$I$2,IF(C71&lt;Metrics!$J$8,Metrics!$J$2,IF(C71&lt;Metrics!$K$8,Metrics!$K$2,IF(C71&lt;Metrics!$L$8,Metrics!$L$2,IF(C71&lt;Metrics!$M$8,Metrics!$M$2,IF(C71&lt;Metrics!$N$8,Metrics!$N$2,IF(C71&lt;Metrics!$O$8,Metrics!$O$2,IF(C71&lt;Metrics!$P$8,Metrics!$P$2,Metrics!$Q$2))))))))))</f>
        <v>10</v>
      </c>
      <c r="S71">
        <f>IF(E71&lt;Metrics!$G$9,Metrics!$G$2,IF(E71&lt;Metrics!$H$9,Metrics!$H$2,IF(E71&lt;Metrics!$I$9,Metrics!$I$2,IF(E71&lt;Metrics!$J$9,Metrics!$J$2,IF(E71&lt;Metrics!$K$9,Metrics!$K$2,IF(E71&lt;Metrics!$L$9,Metrics!$L$2,IF(E71&lt;Metrics!$M$9,Metrics!$M$2,IF(E71&lt;Metrics!$N$9,Metrics!$N$2,IF(E71&lt;Metrics!$O$9,Metrics!$O$2,IF(E71&lt;Metrics!$P$9,Metrics!$P$2,Metrics!$Q$2))))))))))</f>
        <v>5</v>
      </c>
      <c r="U71">
        <f>IF(G71&lt;Metrics!$G$10,Metrics!$G$2,IF(G71&lt;Metrics!$H$10,Metrics!$H$2,IF(G71&lt;Metrics!$I$10,Metrics!$I$2,IF(G71&lt;Metrics!$J$10,Metrics!$J$2,IF(G71&lt;Metrics!$K$10,Metrics!$K$2,IF(G71&lt;Metrics!$L$10,Metrics!$L$2,IF(G71&lt;Metrics!$M$10,Metrics!$M$2,IF(G71&lt;Metrics!$N$10,Metrics!$N$2,IF(G71&lt;Metrics!$O$10,Metrics!$O$2,IF(G71&lt;Metrics!$P$10,Metrics!$P$2,Metrics!$Q$2))))))))))</f>
        <v>7</v>
      </c>
      <c r="V71">
        <f>IF(H71&lt;Metrics!$G$18,Metrics!$G$2,IF(H71&lt;Metrics!$H$18,Metrics!$H$2,IF(H71&lt;Metrics!$I$18,Metrics!$I$2,IF(H71&lt;Metrics!$J$18,Metrics!$J$2,IF(H71&lt;Metrics!$K$18,Metrics!$K$2,IF(H71&lt;Metrics!$L$18,Metrics!$L$2,IF(H71&lt;Metrics!$M$18,Metrics!$M$2,IF(H71&lt;Metrics!$N$18,Metrics!$N$2,IF(H71&lt;Metrics!$O$18,Metrics!$O$2,IF(H71&lt;Metrics!$P$18,Metrics!$P$2,Metrics!$Q$2))))))))))</f>
        <v>4</v>
      </c>
      <c r="W71">
        <f>IF(I71&lt;Metrics!$G$19,Metrics!$G$2,IF(I71&lt;Metrics!$H$19,Metrics!$H$2,IF(I71&lt;Metrics!$I$19,Metrics!$I$2,IF(I71&lt;Metrics!$J$19,Metrics!$J$2,IF(I71&lt;Metrics!$K$19,Metrics!$K$2,IF(I71&lt;Metrics!$L$19,Metrics!$L$2,IF(I71&lt;Metrics!$M$19,Metrics!$M$2,IF(I71&lt;Metrics!$N$19,Metrics!$N$2,IF(I71&lt;Metrics!$O$19,Metrics!$O$2,IF(I71&lt;Metrics!$P$19,Metrics!$P$2,Metrics!$Q$2))))))))))</f>
        <v>6</v>
      </c>
      <c r="X71">
        <f>IF(J71&lt;Metrics!$G$20,Metrics!$G$2,IF(J71&lt;Metrics!$H$20,Metrics!$H$2,IF(J71&lt;Metrics!$I$20,Metrics!$I$2,IF(J71&lt;Metrics!$J$20,Metrics!$J$2,IF(J71&lt;Metrics!$K$20,Metrics!$K$2,IF(J71&lt;Metrics!$L$20,Metrics!$L$2,IF(J71&lt;Metrics!$M$20,Metrics!$M$2,IF(J71&lt;Metrics!$N$20,Metrics!$N$2,IF(J71&lt;Metrics!$O$20,Metrics!$O$2,IF(J71&lt;Metrics!$P$20,Metrics!$P$2,Metrics!$Q$2))))))))))</f>
        <v>4</v>
      </c>
      <c r="Y71">
        <f>IF(K71&lt;Metrics!$G$12,Metrics!$G$2,IF(K71&lt;Metrics!$H$12,Metrics!$H$2,IF(K71&lt;Metrics!$I$12,Metrics!$I$2,IF(K71&lt;Metrics!$J$12,Metrics!$J$2,IF(K71&lt;Metrics!$K$12,Metrics!$K$2,IF(K71&lt;Metrics!$L$12,Metrics!$L$2,IF(K71&lt;Metrics!$M$12,Metrics!$M$2,IF(K71&lt;Metrics!$N$12,Metrics!$N$2,IF(K71&lt;Metrics!$O$12,Metrics!$O$2,IF(K71&lt;Metrics!$P$12,Metrics!$P$2,Metrics!$Q$2))))))))))</f>
        <v>1</v>
      </c>
      <c r="Z71">
        <f>IF(L71&lt;Metrics!$G$13,Metrics!$G$2,IF(L71&lt;Metrics!$H$13,Metrics!$H$2,IF(L71&lt;Metrics!$I$13,Metrics!$I$2,IF(L71&lt;Metrics!$J$13,Metrics!$J$2,IF(L71&lt;Metrics!$K$13,Metrics!$K$2,IF(L71&lt;Metrics!$L$13,Metrics!$L$2,IF(L71&lt;Metrics!$M$13,Metrics!$M$2,IF(L71&lt;Metrics!$N$13,Metrics!$N$2,IF(L71&lt;Metrics!$O$13,Metrics!$O$2,IF(L71&lt;Metrics!$P$13,Metrics!$P$2,Metrics!$Q$2))))))))))</f>
        <v>1</v>
      </c>
      <c r="AA71">
        <f>IF(M71&lt;Metrics!$G$14,Metrics!$G$2,IF(M71&lt;Metrics!$H$14,Metrics!$H$2,IF(M71&lt;Metrics!$I$14,Metrics!$I$2,IF(M71&lt;Metrics!$J$14,Metrics!$J$2,IF(M71&lt;Metrics!$K$14,Metrics!$K$2,IF(M71&lt;Metrics!$L$14,Metrics!$L$2,IF(M71&lt;Metrics!$M$14,Metrics!$M$2,IF(M71&lt;Metrics!$N$14,Metrics!$N$2,IF(M71&lt;Metrics!$O$14,Metrics!$O$2,IF(M71&lt;Metrics!$P$14,Metrics!$P$2,Metrics!$Q$2))))))))))</f>
        <v>3</v>
      </c>
      <c r="AB71">
        <f>IF(N71&lt;Metrics!$G$16,Metrics!$G$2,IF(N71&lt;Metrics!$H$16,Metrics!$H$2,IF(N71&lt;Metrics!$I$16,Metrics!$I$2,IF(N71&lt;Metrics!$J$16,Metrics!$J$2,IF(N71&lt;Metrics!$K$16,Metrics!$K$2,IF(N71&lt;Metrics!$L$16,Metrics!$L$2,IF(N71&lt;Metrics!$M$16,Metrics!$M$2,IF(N71&lt;Metrics!$N$16,Metrics!$N$2,IF(N71&lt;Metrics!$O$16,Metrics!$O$2,IF(N71&lt;Metrics!$P$16,Metrics!$P$2,Metrics!$Q$2))))))))))</f>
        <v>7</v>
      </c>
      <c r="AC71">
        <f>IF(O71&lt;Metrics!$G$22,Metrics!$G$2,IF(O71&lt;Metrics!$H$22,Metrics!$H$2,IF(O71&lt;Metrics!$I$22,Metrics!$I$2,IF(O71&lt;Metrics!$J$22,Metrics!$J$2,IF(O71&lt;Metrics!$K$22,Metrics!$K$2,IF(O71&lt;Metrics!$L$22,Metrics!$L$2,IF(O71&lt;Metrics!$M$22,Metrics!$M$2,IF(O71&lt;Metrics!$N$22,Metrics!$N$2,IF(O71&lt;Metrics!$O$22,Metrics!$O$2,IF(O71&lt;Metrics!$P$22,Metrics!$P$2,Metrics!$Q$2))))))))))</f>
        <v>1</v>
      </c>
      <c r="AD71" s="38">
        <f>(P71*Metrics!F$4)+(Q71*Metrics!F$8)+(S71*Metrics!F$9)+(U71*Metrics!F$10)+(V71*Metrics!F$18)+('Final Metrics'!W74*Metrics!F$19)+('Final Metrics'!X74*Metrics!F$20)+('Final Metrics'!Y74*Metrics!F$12)+('Final Metrics'!Z74*Metrics!F$13)+('Final Metrics'!AA74*Metrics!F$14)+('Final Metrics'!AB74*Metrics!F$16)</f>
        <v>288.5</v>
      </c>
      <c r="AE71" s="39">
        <f>AD71/AD$1</f>
        <v>0.28849999999999998</v>
      </c>
    </row>
    <row r="72" spans="1:31">
      <c r="A72" s="12" t="s">
        <v>180</v>
      </c>
      <c r="B72" s="14">
        <v>2</v>
      </c>
      <c r="C72" s="16">
        <v>4.75</v>
      </c>
      <c r="D72" s="14">
        <v>257</v>
      </c>
      <c r="E72" s="14">
        <v>257</v>
      </c>
      <c r="F72" s="14"/>
      <c r="G72" s="14">
        <v>1163.5</v>
      </c>
      <c r="H72" s="98">
        <v>41</v>
      </c>
      <c r="I72" s="98">
        <v>725</v>
      </c>
      <c r="J72" s="98">
        <v>50</v>
      </c>
      <c r="K72" s="98">
        <v>3755</v>
      </c>
      <c r="L72" s="98">
        <v>817</v>
      </c>
      <c r="M72" s="98">
        <v>16018</v>
      </c>
      <c r="N72" s="98">
        <v>56</v>
      </c>
      <c r="O72" s="56">
        <v>0</v>
      </c>
      <c r="P72">
        <f>IF(B72&lt;Metrics!$G$4,Metrics!$G$2,IF(B72&lt;Metrics!$H$4,Metrics!$H$2,IF(B72&lt;Metrics!$I$4,Metrics!$I$2,IF(B72&lt;Metrics!$J$4,Metrics!$J$2,IF(B72&lt;Metrics!$K$4,Metrics!$K$2,IF(B72&lt;Metrics!$L$4,Metrics!$L$2,IF(B72&lt;Metrics!$M$4,Metrics!$M$2,IF(B72&lt;Metrics!$N$4,Metrics!$N$2,IF(B72&lt;Metrics!$O$4,Metrics!$O$2,IF(B72&lt;Metrics!$P$4,Metrics!$P$2,Metrics!Q$2))))))))))</f>
        <v>0</v>
      </c>
      <c r="Q72">
        <f>IF(C72=Metrics!$G$8,Metrics!$G$2,IF(C72&lt;Metrics!$H$8,Metrics!$H$2,IF(C72&lt;Metrics!$I$8,Metrics!$I$2,IF(C72&lt;Metrics!$J$8,Metrics!$J$2,IF(C72&lt;Metrics!$K$8,Metrics!$K$2,IF(C72&lt;Metrics!$L$8,Metrics!$L$2,IF(C72&lt;Metrics!$M$8,Metrics!$M$2,IF(C72&lt;Metrics!$N$8,Metrics!$N$2,IF(C72&lt;Metrics!$O$8,Metrics!$O$2,IF(C72&lt;Metrics!$P$8,Metrics!$P$2,Metrics!$Q$2))))))))))</f>
        <v>9</v>
      </c>
      <c r="S72">
        <f>IF(E72&lt;Metrics!$G$9,Metrics!$G$2,IF(E72&lt;Metrics!$H$9,Metrics!$H$2,IF(E72&lt;Metrics!$I$9,Metrics!$I$2,IF(E72&lt;Metrics!$J$9,Metrics!$J$2,IF(E72&lt;Metrics!$K$9,Metrics!$K$2,IF(E72&lt;Metrics!$L$9,Metrics!$L$2,IF(E72&lt;Metrics!$M$9,Metrics!$M$2,IF(E72&lt;Metrics!$N$9,Metrics!$N$2,IF(E72&lt;Metrics!$O$9,Metrics!$O$2,IF(E72&lt;Metrics!$P$9,Metrics!$P$2,Metrics!$Q$2))))))))))</f>
        <v>6</v>
      </c>
      <c r="U72">
        <f>IF(G72&lt;Metrics!$G$10,Metrics!$G$2,IF(G72&lt;Metrics!$H$10,Metrics!$H$2,IF(G72&lt;Metrics!$I$10,Metrics!$I$2,IF(G72&lt;Metrics!$J$10,Metrics!$J$2,IF(G72&lt;Metrics!$K$10,Metrics!$K$2,IF(G72&lt;Metrics!$L$10,Metrics!$L$2,IF(G72&lt;Metrics!$M$10,Metrics!$M$2,IF(G72&lt;Metrics!$N$10,Metrics!$N$2,IF(G72&lt;Metrics!$O$10,Metrics!$O$2,IF(G72&lt;Metrics!$P$10,Metrics!$P$2,Metrics!$Q$2))))))))))</f>
        <v>7</v>
      </c>
      <c r="V72">
        <f>IF(H72&lt;Metrics!$G$18,Metrics!$G$2,IF(H72&lt;Metrics!$H$18,Metrics!$H$2,IF(H72&lt;Metrics!$I$18,Metrics!$I$2,IF(H72&lt;Metrics!$J$18,Metrics!$J$2,IF(H72&lt;Metrics!$K$18,Metrics!$K$2,IF(H72&lt;Metrics!$L$18,Metrics!$L$2,IF(H72&lt;Metrics!$M$18,Metrics!$M$2,IF(H72&lt;Metrics!$N$18,Metrics!$N$2,IF(H72&lt;Metrics!$O$18,Metrics!$O$2,IF(H72&lt;Metrics!$P$18,Metrics!$P$2,Metrics!$Q$2))))))))))</f>
        <v>6</v>
      </c>
      <c r="W72">
        <f>IF(I72&lt;Metrics!$G$19,Metrics!$G$2,IF(I72&lt;Metrics!$H$19,Metrics!$H$2,IF(I72&lt;Metrics!$I$19,Metrics!$I$2,IF(I72&lt;Metrics!$J$19,Metrics!$J$2,IF(I72&lt;Metrics!$K$19,Metrics!$K$2,IF(I72&lt;Metrics!$L$19,Metrics!$L$2,IF(I72&lt;Metrics!$M$19,Metrics!$M$2,IF(I72&lt;Metrics!$N$19,Metrics!$N$2,IF(I72&lt;Metrics!$O$19,Metrics!$O$2,IF(I72&lt;Metrics!$P$19,Metrics!$P$2,Metrics!$Q$2))))))))))</f>
        <v>5</v>
      </c>
      <c r="X72">
        <f>IF(J72&lt;Metrics!$G$20,Metrics!$G$2,IF(J72&lt;Metrics!$H$20,Metrics!$H$2,IF(J72&lt;Metrics!$I$20,Metrics!$I$2,IF(J72&lt;Metrics!$J$20,Metrics!$J$2,IF(J72&lt;Metrics!$K$20,Metrics!$K$2,IF(J72&lt;Metrics!$L$20,Metrics!$L$2,IF(J72&lt;Metrics!$M$20,Metrics!$M$2,IF(J72&lt;Metrics!$N$20,Metrics!$N$2,IF(J72&lt;Metrics!$O$20,Metrics!$O$2,IF(J72&lt;Metrics!$P$20,Metrics!$P$2,Metrics!$Q$2))))))))))</f>
        <v>5</v>
      </c>
      <c r="Y72">
        <f>IF(K72&lt;Metrics!$G$12,Metrics!$G$2,IF(K72&lt;Metrics!$H$12,Metrics!$H$2,IF(K72&lt;Metrics!$I$12,Metrics!$I$2,IF(K72&lt;Metrics!$J$12,Metrics!$J$2,IF(K72&lt;Metrics!$K$12,Metrics!$K$2,IF(K72&lt;Metrics!$L$12,Metrics!$L$2,IF(K72&lt;Metrics!$M$12,Metrics!$M$2,IF(K72&lt;Metrics!$N$12,Metrics!$N$2,IF(K72&lt;Metrics!$O$12,Metrics!$O$2,IF(K72&lt;Metrics!$P$12,Metrics!$P$2,Metrics!$Q$2))))))))))</f>
        <v>3</v>
      </c>
      <c r="Z72">
        <f>IF(L72&lt;Metrics!$G$13,Metrics!$G$2,IF(L72&lt;Metrics!$H$13,Metrics!$H$2,IF(L72&lt;Metrics!$I$13,Metrics!$I$2,IF(L72&lt;Metrics!$J$13,Metrics!$J$2,IF(L72&lt;Metrics!$K$13,Metrics!$K$2,IF(L72&lt;Metrics!$L$13,Metrics!$L$2,IF(L72&lt;Metrics!$M$13,Metrics!$M$2,IF(L72&lt;Metrics!$N$13,Metrics!$N$2,IF(L72&lt;Metrics!$O$13,Metrics!$O$2,IF(L72&lt;Metrics!$P$13,Metrics!$P$2,Metrics!$Q$2))))))))))</f>
        <v>3</v>
      </c>
      <c r="AA72">
        <f>IF(M72&lt;Metrics!$G$14,Metrics!$G$2,IF(M72&lt;Metrics!$H$14,Metrics!$H$2,IF(M72&lt;Metrics!$I$14,Metrics!$I$2,IF(M72&lt;Metrics!$J$14,Metrics!$J$2,IF(M72&lt;Metrics!$K$14,Metrics!$K$2,IF(M72&lt;Metrics!$L$14,Metrics!$L$2,IF(M72&lt;Metrics!$M$14,Metrics!$M$2,IF(M72&lt;Metrics!$N$14,Metrics!$N$2,IF(M72&lt;Metrics!$O$14,Metrics!$O$2,IF(M72&lt;Metrics!$P$14,Metrics!$P$2,Metrics!$Q$2))))))))))</f>
        <v>6</v>
      </c>
      <c r="AB72">
        <f>IF(N72&lt;Metrics!$G$16,Metrics!$G$2,IF(N72&lt;Metrics!$H$16,Metrics!$H$2,IF(N72&lt;Metrics!$I$16,Metrics!$I$2,IF(N72&lt;Metrics!$J$16,Metrics!$J$2,IF(N72&lt;Metrics!$K$16,Metrics!$K$2,IF(N72&lt;Metrics!$L$16,Metrics!$L$2,IF(N72&lt;Metrics!$M$16,Metrics!$M$2,IF(N72&lt;Metrics!$N$16,Metrics!$N$2,IF(N72&lt;Metrics!$O$16,Metrics!$O$2,IF(N72&lt;Metrics!$P$16,Metrics!$P$2,Metrics!$Q$2))))))))))</f>
        <v>7</v>
      </c>
      <c r="AC72">
        <f>IF(O72&lt;Metrics!$G$22,Metrics!$G$2,IF(O72&lt;Metrics!$H$22,Metrics!$H$2,IF(O72&lt;Metrics!$I$22,Metrics!$I$2,IF(O72&lt;Metrics!$J$22,Metrics!$J$2,IF(O72&lt;Metrics!$K$22,Metrics!$K$2,IF(O72&lt;Metrics!$L$22,Metrics!$L$2,IF(O72&lt;Metrics!$M$22,Metrics!$M$2,IF(O72&lt;Metrics!$N$22,Metrics!$N$2,IF(O72&lt;Metrics!$O$22,Metrics!$O$2,IF(O72&lt;Metrics!$P$22,Metrics!$P$2,Metrics!$Q$2))))))))))</f>
        <v>0</v>
      </c>
      <c r="AD72" s="38">
        <f>(P72*Metrics!F$4)+(Q72*Metrics!F$8)+(S72*Metrics!F$9)+(U72*Metrics!F$10)+(V72*Metrics!F$18)+('Final Metrics'!W146*Metrics!F$19)+('Final Metrics'!X146*Metrics!F$20)+('Final Metrics'!Y146*Metrics!F$12)+('Final Metrics'!Z146*Metrics!F$13)+('Final Metrics'!AA146*Metrics!F$14)+('Final Metrics'!AB146*Metrics!F$16)</f>
        <v>319.625</v>
      </c>
      <c r="AE72" s="39">
        <f>AD72/AD$1</f>
        <v>0.31962499999999999</v>
      </c>
    </row>
    <row r="73" spans="1:31">
      <c r="A73" s="12" t="s">
        <v>183</v>
      </c>
      <c r="B73" s="14">
        <v>144</v>
      </c>
      <c r="C73" s="16">
        <v>5</v>
      </c>
      <c r="D73" s="14">
        <v>305</v>
      </c>
      <c r="E73" s="14">
        <v>305</v>
      </c>
      <c r="F73" s="14"/>
      <c r="G73" s="14">
        <v>1525</v>
      </c>
      <c r="H73" s="98">
        <v>56</v>
      </c>
      <c r="I73" s="98">
        <v>805</v>
      </c>
      <c r="J73" s="98">
        <v>67</v>
      </c>
      <c r="K73" s="98">
        <v>6252</v>
      </c>
      <c r="L73" s="98">
        <v>379</v>
      </c>
      <c r="M73" s="98">
        <v>35800</v>
      </c>
      <c r="N73" s="98">
        <v>77</v>
      </c>
      <c r="O73" s="56">
        <v>249</v>
      </c>
      <c r="P73">
        <f>IF(B73&lt;Metrics!$G$4,Metrics!$G$2,IF(B73&lt;Metrics!$H$4,Metrics!$H$2,IF(B73&lt;Metrics!$I$4,Metrics!$I$2,IF(B73&lt;Metrics!$J$4,Metrics!$J$2,IF(B73&lt;Metrics!$K$4,Metrics!$K$2,IF(B73&lt;Metrics!$L$4,Metrics!$L$2,IF(B73&lt;Metrics!$M$4,Metrics!$M$2,IF(B73&lt;Metrics!$N$4,Metrics!$N$2,IF(B73&lt;Metrics!$O$4,Metrics!$O$2,IF(B73&lt;Metrics!$P$4,Metrics!$P$2,Metrics!Q$2))))))))))</f>
        <v>3</v>
      </c>
      <c r="Q73">
        <f>IF(C73=Metrics!$G$8,Metrics!$G$2,IF(C73&lt;Metrics!$H$8,Metrics!$H$2,IF(C73&lt;Metrics!$I$8,Metrics!$I$2,IF(C73&lt;Metrics!$J$8,Metrics!$J$2,IF(C73&lt;Metrics!$K$8,Metrics!$K$2,IF(C73&lt;Metrics!$L$8,Metrics!$L$2,IF(C73&lt;Metrics!$M$8,Metrics!$M$2,IF(C73&lt;Metrics!$N$8,Metrics!$N$2,IF(C73&lt;Metrics!$O$8,Metrics!$O$2,IF(C73&lt;Metrics!$P$8,Metrics!$P$2,Metrics!$Q$2))))))))))</f>
        <v>10</v>
      </c>
      <c r="S73">
        <f>IF(E73&lt;Metrics!$G$9,Metrics!$G$2,IF(E73&lt;Metrics!$H$9,Metrics!$H$2,IF(E73&lt;Metrics!$I$9,Metrics!$I$2,IF(E73&lt;Metrics!$J$9,Metrics!$J$2,IF(E73&lt;Metrics!$K$9,Metrics!$K$2,IF(E73&lt;Metrics!$L$9,Metrics!$L$2,IF(E73&lt;Metrics!$M$9,Metrics!$M$2,IF(E73&lt;Metrics!$N$9,Metrics!$N$2,IF(E73&lt;Metrics!$O$9,Metrics!$O$2,IF(E73&lt;Metrics!$P$9,Metrics!$P$2,Metrics!$Q$2))))))))))</f>
        <v>7</v>
      </c>
      <c r="U73">
        <f>IF(G73&lt;Metrics!$G$10,Metrics!$G$2,IF(G73&lt;Metrics!$H$10,Metrics!$H$2,IF(G73&lt;Metrics!$I$10,Metrics!$I$2,IF(G73&lt;Metrics!$J$10,Metrics!$J$2,IF(G73&lt;Metrics!$K$10,Metrics!$K$2,IF(G73&lt;Metrics!$L$10,Metrics!$L$2,IF(G73&lt;Metrics!$M$10,Metrics!$M$2,IF(G73&lt;Metrics!$N$10,Metrics!$N$2,IF(G73&lt;Metrics!$O$10,Metrics!$O$2,IF(G73&lt;Metrics!$P$10,Metrics!$P$2,Metrics!$Q$2))))))))))</f>
        <v>8</v>
      </c>
      <c r="V73">
        <f>IF(H73&lt;Metrics!$G$18,Metrics!$G$2,IF(H73&lt;Metrics!$H$18,Metrics!$H$2,IF(H73&lt;Metrics!$I$18,Metrics!$I$2,IF(H73&lt;Metrics!$J$18,Metrics!$J$2,IF(H73&lt;Metrics!$K$18,Metrics!$K$2,IF(H73&lt;Metrics!$L$18,Metrics!$L$2,IF(H73&lt;Metrics!$M$18,Metrics!$M$2,IF(H73&lt;Metrics!$N$18,Metrics!$N$2,IF(H73&lt;Metrics!$O$18,Metrics!$O$2,IF(H73&lt;Metrics!$P$18,Metrics!$P$2,Metrics!$Q$2))))))))))</f>
        <v>8</v>
      </c>
      <c r="W73">
        <f>IF(I73&lt;Metrics!$G$19,Metrics!$G$2,IF(I73&lt;Metrics!$H$19,Metrics!$H$2,IF(I73&lt;Metrics!$I$19,Metrics!$I$2,IF(I73&lt;Metrics!$J$19,Metrics!$J$2,IF(I73&lt;Metrics!$K$19,Metrics!$K$2,IF(I73&lt;Metrics!$L$19,Metrics!$L$2,IF(I73&lt;Metrics!$M$19,Metrics!$M$2,IF(I73&lt;Metrics!$N$19,Metrics!$N$2,IF(I73&lt;Metrics!$O$19,Metrics!$O$2,IF(I73&lt;Metrics!$P$19,Metrics!$P$2,Metrics!$Q$2))))))))))</f>
        <v>7</v>
      </c>
      <c r="X73">
        <f>IF(J73&lt;Metrics!$G$20,Metrics!$G$2,IF(J73&lt;Metrics!$H$20,Metrics!$H$2,IF(J73&lt;Metrics!$I$20,Metrics!$I$2,IF(J73&lt;Metrics!$J$20,Metrics!$J$2,IF(J73&lt;Metrics!$K$20,Metrics!$K$2,IF(J73&lt;Metrics!$L$20,Metrics!$L$2,IF(J73&lt;Metrics!$M$20,Metrics!$M$2,IF(J73&lt;Metrics!$N$20,Metrics!$N$2,IF(J73&lt;Metrics!$O$20,Metrics!$O$2,IF(J73&lt;Metrics!$P$20,Metrics!$P$2,Metrics!$Q$2))))))))))</f>
        <v>8</v>
      </c>
      <c r="Y73">
        <f>IF(K73&lt;Metrics!$G$12,Metrics!$G$2,IF(K73&lt;Metrics!$H$12,Metrics!$H$2,IF(K73&lt;Metrics!$I$12,Metrics!$I$2,IF(K73&lt;Metrics!$J$12,Metrics!$J$2,IF(K73&lt;Metrics!$K$12,Metrics!$K$2,IF(K73&lt;Metrics!$L$12,Metrics!$L$2,IF(K73&lt;Metrics!$M$12,Metrics!$M$2,IF(K73&lt;Metrics!$N$12,Metrics!$N$2,IF(K73&lt;Metrics!$O$12,Metrics!$O$2,IF(K73&lt;Metrics!$P$12,Metrics!$P$2,Metrics!$Q$2))))))))))</f>
        <v>3</v>
      </c>
      <c r="Z73">
        <f>IF(L73&lt;Metrics!$G$13,Metrics!$G$2,IF(L73&lt;Metrics!$H$13,Metrics!$H$2,IF(L73&lt;Metrics!$I$13,Metrics!$I$2,IF(L73&lt;Metrics!$J$13,Metrics!$J$2,IF(L73&lt;Metrics!$K$13,Metrics!$K$2,IF(L73&lt;Metrics!$L$13,Metrics!$L$2,IF(L73&lt;Metrics!$M$13,Metrics!$M$2,IF(L73&lt;Metrics!$N$13,Metrics!$N$2,IF(L73&lt;Metrics!$O$13,Metrics!$O$2,IF(L73&lt;Metrics!$P$13,Metrics!$P$2,Metrics!$Q$2))))))))))</f>
        <v>2</v>
      </c>
      <c r="AA73">
        <f>IF(M73&lt;Metrics!$G$14,Metrics!$G$2,IF(M73&lt;Metrics!$H$14,Metrics!$H$2,IF(M73&lt;Metrics!$I$14,Metrics!$I$2,IF(M73&lt;Metrics!$J$14,Metrics!$J$2,IF(M73&lt;Metrics!$K$14,Metrics!$K$2,IF(M73&lt;Metrics!$L$14,Metrics!$L$2,IF(M73&lt;Metrics!$M$14,Metrics!$M$2,IF(M73&lt;Metrics!$N$14,Metrics!$N$2,IF(M73&lt;Metrics!$O$14,Metrics!$O$2,IF(M73&lt;Metrics!$P$14,Metrics!$P$2,Metrics!$Q$2))))))))))</f>
        <v>7</v>
      </c>
      <c r="AB73">
        <f>IF(N73&lt;Metrics!$G$16,Metrics!$G$2,IF(N73&lt;Metrics!$H$16,Metrics!$H$2,IF(N73&lt;Metrics!$I$16,Metrics!$I$2,IF(N73&lt;Metrics!$J$16,Metrics!$J$2,IF(N73&lt;Metrics!$K$16,Metrics!$K$2,IF(N73&lt;Metrics!$L$16,Metrics!$L$2,IF(N73&lt;Metrics!$M$16,Metrics!$M$2,IF(N73&lt;Metrics!$N$16,Metrics!$N$2,IF(N73&lt;Metrics!$O$16,Metrics!$O$2,IF(N73&lt;Metrics!$P$16,Metrics!$P$2,Metrics!$Q$2))))))))))</f>
        <v>9</v>
      </c>
      <c r="AC73">
        <f>IF(O73&lt;Metrics!$G$22,Metrics!$G$2,IF(O73&lt;Metrics!$H$22,Metrics!$H$2,IF(O73&lt;Metrics!$I$22,Metrics!$I$2,IF(O73&lt;Metrics!$J$22,Metrics!$J$2,IF(O73&lt;Metrics!$K$22,Metrics!$K$2,IF(O73&lt;Metrics!$L$22,Metrics!$L$2,IF(O73&lt;Metrics!$M$22,Metrics!$M$2,IF(O73&lt;Metrics!$N$22,Metrics!$N$2,IF(O73&lt;Metrics!$O$22,Metrics!$O$2,IF(O73&lt;Metrics!$P$22,Metrics!$P$2,Metrics!$Q$2))))))))))</f>
        <v>2</v>
      </c>
      <c r="AD73" s="38">
        <f>(P73*Metrics!F$4)+(Q73*Metrics!F$8)+(S73*Metrics!F$9)+(U73*Metrics!F$10)+(V73*Metrics!F$18)+('Final Metrics'!W59*Metrics!F$19)+('Final Metrics'!X59*Metrics!F$20)+('Final Metrics'!Y59*Metrics!F$12)+('Final Metrics'!Z59*Metrics!F$13)+('Final Metrics'!AA59*Metrics!F$14)+('Final Metrics'!AB59*Metrics!F$16)</f>
        <v>444.75</v>
      </c>
      <c r="AE73" s="39">
        <f>AD73/AD$1</f>
        <v>0.44474999999999998</v>
      </c>
    </row>
    <row r="74" spans="1:31">
      <c r="A74" s="12" t="s">
        <v>185</v>
      </c>
      <c r="B74" s="14">
        <v>53</v>
      </c>
      <c r="C74" s="16"/>
      <c r="D74" s="14"/>
      <c r="E74" s="14"/>
      <c r="F74" s="14"/>
      <c r="G74" s="14">
        <v>0</v>
      </c>
      <c r="H74" s="98">
        <v>17</v>
      </c>
      <c r="I74" s="98">
        <v>690</v>
      </c>
      <c r="J74" s="98">
        <v>35</v>
      </c>
      <c r="K74" s="98">
        <v>329</v>
      </c>
      <c r="L74" s="98">
        <v>143</v>
      </c>
      <c r="M74" s="98">
        <v>1412</v>
      </c>
      <c r="N74" s="98">
        <v>0</v>
      </c>
      <c r="O74" s="47">
        <v>49</v>
      </c>
      <c r="P74">
        <f>IF(B74&lt;Metrics!$G$4,Metrics!$G$2,IF(B74&lt;Metrics!$H$4,Metrics!$H$2,IF(B74&lt;Metrics!$I$4,Metrics!$I$2,IF(B74&lt;Metrics!$J$4,Metrics!$J$2,IF(B74&lt;Metrics!$K$4,Metrics!$K$2,IF(B74&lt;Metrics!$L$4,Metrics!$L$2,IF(B74&lt;Metrics!$M$4,Metrics!$M$2,IF(B74&lt;Metrics!$N$4,Metrics!$N$2,IF(B74&lt;Metrics!$O$4,Metrics!$O$2,IF(B74&lt;Metrics!$P$4,Metrics!$P$2,Metrics!Q$2))))))))))</f>
        <v>1</v>
      </c>
      <c r="Q74">
        <f>IF(C74=Metrics!$G$8,Metrics!$G$2,IF(C74&lt;Metrics!$H$8,Metrics!$H$2,IF(C74&lt;Metrics!$I$8,Metrics!$I$2,IF(C74&lt;Metrics!$J$8,Metrics!$J$2,IF(C74&lt;Metrics!$K$8,Metrics!$K$2,IF(C74&lt;Metrics!$L$8,Metrics!$L$2,IF(C74&lt;Metrics!$M$8,Metrics!$M$2,IF(C74&lt;Metrics!$N$8,Metrics!$N$2,IF(C74&lt;Metrics!$O$8,Metrics!$O$2,IF(C74&lt;Metrics!$P$8,Metrics!$P$2,Metrics!$Q$2))))))))))</f>
        <v>0</v>
      </c>
      <c r="S74">
        <f>IF(E74&lt;Metrics!$G$9,Metrics!$G$2,IF(E74&lt;Metrics!$H$9,Metrics!$H$2,IF(E74&lt;Metrics!$I$9,Metrics!$I$2,IF(E74&lt;Metrics!$J$9,Metrics!$J$2,IF(E74&lt;Metrics!$K$9,Metrics!$K$2,IF(E74&lt;Metrics!$L$9,Metrics!$L$2,IF(E74&lt;Metrics!$M$9,Metrics!$M$2,IF(E74&lt;Metrics!$N$9,Metrics!$N$2,IF(E74&lt;Metrics!$O$9,Metrics!$O$2,IF(E74&lt;Metrics!$P$9,Metrics!$P$2,Metrics!$Q$2))))))))))</f>
        <v>0</v>
      </c>
      <c r="U74">
        <f>IF(G74&lt;Metrics!$G$10,Metrics!$G$2,IF(G74&lt;Metrics!$H$10,Metrics!$H$2,IF(G74&lt;Metrics!$I$10,Metrics!$I$2,IF(G74&lt;Metrics!$J$10,Metrics!$J$2,IF(G74&lt;Metrics!$K$10,Metrics!$K$2,IF(G74&lt;Metrics!$L$10,Metrics!$L$2,IF(G74&lt;Metrics!$M$10,Metrics!$M$2,IF(G74&lt;Metrics!$N$10,Metrics!$N$2,IF(G74&lt;Metrics!$O$10,Metrics!$O$2,IF(G74&lt;Metrics!$P$10,Metrics!$P$2,Metrics!$Q$2))))))))))</f>
        <v>0</v>
      </c>
      <c r="V74">
        <f>IF(H74&lt;Metrics!$G$18,Metrics!$G$2,IF(H74&lt;Metrics!$H$18,Metrics!$H$2,IF(H74&lt;Metrics!$I$18,Metrics!$I$2,IF(H74&lt;Metrics!$J$18,Metrics!$J$2,IF(H74&lt;Metrics!$K$18,Metrics!$K$2,IF(H74&lt;Metrics!$L$18,Metrics!$L$2,IF(H74&lt;Metrics!$M$18,Metrics!$M$2,IF(H74&lt;Metrics!$N$18,Metrics!$N$2,IF(H74&lt;Metrics!$O$18,Metrics!$O$2,IF(H74&lt;Metrics!$P$18,Metrics!$P$2,Metrics!$Q$2))))))))))</f>
        <v>0</v>
      </c>
      <c r="W74">
        <f>IF(I74&lt;Metrics!$G$19,Metrics!$G$2,IF(I74&lt;Metrics!$H$19,Metrics!$H$2,IF(I74&lt;Metrics!$I$19,Metrics!$I$2,IF(I74&lt;Metrics!$J$19,Metrics!$J$2,IF(I74&lt;Metrics!$K$19,Metrics!$K$2,IF(I74&lt;Metrics!$L$19,Metrics!$L$2,IF(I74&lt;Metrics!$M$19,Metrics!$M$2,IF(I74&lt;Metrics!$N$19,Metrics!$N$2,IF(I74&lt;Metrics!$O$19,Metrics!$O$2,IF(I74&lt;Metrics!$P$19,Metrics!$P$2,Metrics!$Q$2))))))))))</f>
        <v>5</v>
      </c>
      <c r="X74">
        <f>IF(J74&lt;Metrics!$G$20,Metrics!$G$2,IF(J74&lt;Metrics!$H$20,Metrics!$H$2,IF(J74&lt;Metrics!$I$20,Metrics!$I$2,IF(J74&lt;Metrics!$J$20,Metrics!$J$2,IF(J74&lt;Metrics!$K$20,Metrics!$K$2,IF(J74&lt;Metrics!$L$20,Metrics!$L$2,IF(J74&lt;Metrics!$M$20,Metrics!$M$2,IF(J74&lt;Metrics!$N$20,Metrics!$N$2,IF(J74&lt;Metrics!$O$20,Metrics!$O$2,IF(J74&lt;Metrics!$P$20,Metrics!$P$2,Metrics!$Q$2))))))))))</f>
        <v>3</v>
      </c>
      <c r="Y74">
        <f>IF(K74&lt;Metrics!$G$12,Metrics!$G$2,IF(K74&lt;Metrics!$H$12,Metrics!$H$2,IF(K74&lt;Metrics!$I$12,Metrics!$I$2,IF(K74&lt;Metrics!$J$12,Metrics!$J$2,IF(K74&lt;Metrics!$K$12,Metrics!$K$2,IF(K74&lt;Metrics!$L$12,Metrics!$L$2,IF(K74&lt;Metrics!$M$12,Metrics!$M$2,IF(K74&lt;Metrics!$N$12,Metrics!$N$2,IF(K74&lt;Metrics!$O$12,Metrics!$O$2,IF(K74&lt;Metrics!$P$12,Metrics!$P$2,Metrics!$Q$2))))))))))</f>
        <v>0</v>
      </c>
      <c r="Z74">
        <f>IF(L74&lt;Metrics!$G$13,Metrics!$G$2,IF(L74&lt;Metrics!$H$13,Metrics!$H$2,IF(L74&lt;Metrics!$I$13,Metrics!$I$2,IF(L74&lt;Metrics!$J$13,Metrics!$J$2,IF(L74&lt;Metrics!$K$13,Metrics!$K$2,IF(L74&lt;Metrics!$L$13,Metrics!$L$2,IF(L74&lt;Metrics!$M$13,Metrics!$M$2,IF(L74&lt;Metrics!$N$13,Metrics!$N$2,IF(L74&lt;Metrics!$O$13,Metrics!$O$2,IF(L74&lt;Metrics!$P$13,Metrics!$P$2,Metrics!$Q$2))))))))))</f>
        <v>0</v>
      </c>
      <c r="AA74">
        <f>IF(M74&lt;Metrics!$G$14,Metrics!$G$2,IF(M74&lt;Metrics!$H$14,Metrics!$H$2,IF(M74&lt;Metrics!$I$14,Metrics!$I$2,IF(M74&lt;Metrics!$J$14,Metrics!$J$2,IF(M74&lt;Metrics!$K$14,Metrics!$K$2,IF(M74&lt;Metrics!$L$14,Metrics!$L$2,IF(M74&lt;Metrics!$M$14,Metrics!$M$2,IF(M74&lt;Metrics!$N$14,Metrics!$N$2,IF(M74&lt;Metrics!$O$14,Metrics!$O$2,IF(M74&lt;Metrics!$P$14,Metrics!$P$2,Metrics!$Q$2))))))))))</f>
        <v>0</v>
      </c>
      <c r="AB74">
        <f>IF(N74&lt;Metrics!$G$16,Metrics!$G$2,IF(N74&lt;Metrics!$H$16,Metrics!$H$2,IF(N74&lt;Metrics!$I$16,Metrics!$I$2,IF(N74&lt;Metrics!$J$16,Metrics!$J$2,IF(N74&lt;Metrics!$K$16,Metrics!$K$2,IF(N74&lt;Metrics!$L$16,Metrics!$L$2,IF(N74&lt;Metrics!$M$16,Metrics!$M$2,IF(N74&lt;Metrics!$N$16,Metrics!$N$2,IF(N74&lt;Metrics!$O$16,Metrics!$O$2,IF(N74&lt;Metrics!$P$16,Metrics!$P$2,Metrics!$Q$2))))))))))</f>
        <v>0</v>
      </c>
      <c r="AC74">
        <f>IF(O74&lt;Metrics!$G$22,Metrics!$G$2,IF(O74&lt;Metrics!$H$22,Metrics!$H$2,IF(O74&lt;Metrics!$I$22,Metrics!$I$2,IF(O74&lt;Metrics!$J$22,Metrics!$J$2,IF(O74&lt;Metrics!$K$22,Metrics!$K$2,IF(O74&lt;Metrics!$L$22,Metrics!$L$2,IF(O74&lt;Metrics!$M$22,Metrics!$M$2,IF(O74&lt;Metrics!$N$22,Metrics!$N$2,IF(O74&lt;Metrics!$O$22,Metrics!$O$2,IF(O74&lt;Metrics!$P$22,Metrics!$P$2,Metrics!$Q$2))))))))))</f>
        <v>1</v>
      </c>
      <c r="AD74" s="38">
        <f>(P74*Metrics!F$4)+(Q74*Metrics!F$8)+(S74*Metrics!F$9)+(U74*Metrics!F$10)+(V74*Metrics!F$18)+('Final Metrics'!W78*Metrics!F$19)+('Final Metrics'!X78*Metrics!F$20)+('Final Metrics'!Y78*Metrics!F$12)+('Final Metrics'!Z78*Metrics!F$13)+('Final Metrics'!AA78*Metrics!F$14)+('Final Metrics'!AB78*Metrics!F$16)</f>
        <v>46.75</v>
      </c>
      <c r="AE74" s="39">
        <f>AD74/AD$1</f>
        <v>4.675E-2</v>
      </c>
    </row>
    <row r="75" spans="1:31">
      <c r="A75" s="12" t="s">
        <v>187</v>
      </c>
      <c r="B75" s="14">
        <v>2</v>
      </c>
      <c r="C75" s="16"/>
      <c r="D75" s="14"/>
      <c r="E75" s="14"/>
      <c r="F75" s="14"/>
      <c r="G75" s="14">
        <v>0</v>
      </c>
      <c r="H75" s="98">
        <v>2</v>
      </c>
      <c r="I75" s="98">
        <v>567</v>
      </c>
      <c r="J75" s="98">
        <v>34</v>
      </c>
      <c r="K75" s="98">
        <v>506</v>
      </c>
      <c r="L75" s="98">
        <v>809</v>
      </c>
      <c r="M75" s="98">
        <v>553</v>
      </c>
      <c r="N75" s="98">
        <v>0</v>
      </c>
      <c r="O75" s="47">
        <v>53</v>
      </c>
      <c r="P75">
        <f>IF(B75&lt;Metrics!$G$4,Metrics!$G$2,IF(B75&lt;Metrics!$H$4,Metrics!$H$2,IF(B75&lt;Metrics!$I$4,Metrics!$I$2,IF(B75&lt;Metrics!$J$4,Metrics!$J$2,IF(B75&lt;Metrics!$K$4,Metrics!$K$2,IF(B75&lt;Metrics!$L$4,Metrics!$L$2,IF(B75&lt;Metrics!$M$4,Metrics!$M$2,IF(B75&lt;Metrics!$N$4,Metrics!$N$2,IF(B75&lt;Metrics!$O$4,Metrics!$O$2,IF(B75&lt;Metrics!$P$4,Metrics!$P$2,Metrics!Q$2))))))))))</f>
        <v>0</v>
      </c>
      <c r="Q75">
        <f>IF(C75=Metrics!$G$8,Metrics!$G$2,IF(C75&lt;Metrics!$H$8,Metrics!$H$2,IF(C75&lt;Metrics!$I$8,Metrics!$I$2,IF(C75&lt;Metrics!$J$8,Metrics!$J$2,IF(C75&lt;Metrics!$K$8,Metrics!$K$2,IF(C75&lt;Metrics!$L$8,Metrics!$L$2,IF(C75&lt;Metrics!$M$8,Metrics!$M$2,IF(C75&lt;Metrics!$N$8,Metrics!$N$2,IF(C75&lt;Metrics!$O$8,Metrics!$O$2,IF(C75&lt;Metrics!$P$8,Metrics!$P$2,Metrics!$Q$2))))))))))</f>
        <v>0</v>
      </c>
      <c r="S75">
        <f>IF(E75&lt;Metrics!$G$9,Metrics!$G$2,IF(E75&lt;Metrics!$H$9,Metrics!$H$2,IF(E75&lt;Metrics!$I$9,Metrics!$I$2,IF(E75&lt;Metrics!$J$9,Metrics!$J$2,IF(E75&lt;Metrics!$K$9,Metrics!$K$2,IF(E75&lt;Metrics!$L$9,Metrics!$L$2,IF(E75&lt;Metrics!$M$9,Metrics!$M$2,IF(E75&lt;Metrics!$N$9,Metrics!$N$2,IF(E75&lt;Metrics!$O$9,Metrics!$O$2,IF(E75&lt;Metrics!$P$9,Metrics!$P$2,Metrics!$Q$2))))))))))</f>
        <v>0</v>
      </c>
      <c r="U75">
        <f>IF(G75&lt;Metrics!$G$10,Metrics!$G$2,IF(G75&lt;Metrics!$H$10,Metrics!$H$2,IF(G75&lt;Metrics!$I$10,Metrics!$I$2,IF(G75&lt;Metrics!$J$10,Metrics!$J$2,IF(G75&lt;Metrics!$K$10,Metrics!$K$2,IF(G75&lt;Metrics!$L$10,Metrics!$L$2,IF(G75&lt;Metrics!$M$10,Metrics!$M$2,IF(G75&lt;Metrics!$N$10,Metrics!$N$2,IF(G75&lt;Metrics!$O$10,Metrics!$O$2,IF(G75&lt;Metrics!$P$10,Metrics!$P$2,Metrics!$Q$2))))))))))</f>
        <v>0</v>
      </c>
      <c r="V75">
        <f>IF(H75&lt;Metrics!$G$18,Metrics!$G$2,IF(H75&lt;Metrics!$H$18,Metrics!$H$2,IF(H75&lt;Metrics!$I$18,Metrics!$I$2,IF(H75&lt;Metrics!$J$18,Metrics!$J$2,IF(H75&lt;Metrics!$K$18,Metrics!$K$2,IF(H75&lt;Metrics!$L$18,Metrics!$L$2,IF(H75&lt;Metrics!$M$18,Metrics!$M$2,IF(H75&lt;Metrics!$N$18,Metrics!$N$2,IF(H75&lt;Metrics!$O$18,Metrics!$O$2,IF(H75&lt;Metrics!$P$18,Metrics!$P$2,Metrics!$Q$2))))))))))</f>
        <v>0</v>
      </c>
      <c r="W75">
        <f>IF(I75&lt;Metrics!$G$19,Metrics!$G$2,IF(I75&lt;Metrics!$H$19,Metrics!$H$2,IF(I75&lt;Metrics!$I$19,Metrics!$I$2,IF(I75&lt;Metrics!$J$19,Metrics!$J$2,IF(I75&lt;Metrics!$K$19,Metrics!$K$2,IF(I75&lt;Metrics!$L$19,Metrics!$L$2,IF(I75&lt;Metrics!$M$19,Metrics!$M$2,IF(I75&lt;Metrics!$N$19,Metrics!$N$2,IF(I75&lt;Metrics!$O$19,Metrics!$O$2,IF(I75&lt;Metrics!$P$19,Metrics!$P$2,Metrics!$Q$2))))))))))</f>
        <v>2</v>
      </c>
      <c r="X75">
        <f>IF(J75&lt;Metrics!$G$20,Metrics!$G$2,IF(J75&lt;Metrics!$H$20,Metrics!$H$2,IF(J75&lt;Metrics!$I$20,Metrics!$I$2,IF(J75&lt;Metrics!$J$20,Metrics!$J$2,IF(J75&lt;Metrics!$K$20,Metrics!$K$2,IF(J75&lt;Metrics!$L$20,Metrics!$L$2,IF(J75&lt;Metrics!$M$20,Metrics!$M$2,IF(J75&lt;Metrics!$N$20,Metrics!$N$2,IF(J75&lt;Metrics!$O$20,Metrics!$O$2,IF(J75&lt;Metrics!$P$20,Metrics!$P$2,Metrics!$Q$2))))))))))</f>
        <v>2</v>
      </c>
      <c r="Y75">
        <f>IF(K75&lt;Metrics!$G$12,Metrics!$G$2,IF(K75&lt;Metrics!$H$12,Metrics!$H$2,IF(K75&lt;Metrics!$I$12,Metrics!$I$2,IF(K75&lt;Metrics!$J$12,Metrics!$J$2,IF(K75&lt;Metrics!$K$12,Metrics!$K$2,IF(K75&lt;Metrics!$L$12,Metrics!$L$2,IF(K75&lt;Metrics!$M$12,Metrics!$M$2,IF(K75&lt;Metrics!$N$12,Metrics!$N$2,IF(K75&lt;Metrics!$O$12,Metrics!$O$2,IF(K75&lt;Metrics!$P$12,Metrics!$P$2,Metrics!$Q$2))))))))))</f>
        <v>0</v>
      </c>
      <c r="Z75">
        <f>IF(L75&lt;Metrics!$G$13,Metrics!$G$2,IF(L75&lt;Metrics!$H$13,Metrics!$H$2,IF(L75&lt;Metrics!$I$13,Metrics!$I$2,IF(L75&lt;Metrics!$J$13,Metrics!$J$2,IF(L75&lt;Metrics!$K$13,Metrics!$K$2,IF(L75&lt;Metrics!$L$13,Metrics!$L$2,IF(L75&lt;Metrics!$M$13,Metrics!$M$2,IF(L75&lt;Metrics!$N$13,Metrics!$N$2,IF(L75&lt;Metrics!$O$13,Metrics!$O$2,IF(L75&lt;Metrics!$P$13,Metrics!$P$2,Metrics!$Q$2))))))))))</f>
        <v>3</v>
      </c>
      <c r="AA75">
        <f>IF(M75&lt;Metrics!$G$14,Metrics!$G$2,IF(M75&lt;Metrics!$H$14,Metrics!$H$2,IF(M75&lt;Metrics!$I$14,Metrics!$I$2,IF(M75&lt;Metrics!$J$14,Metrics!$J$2,IF(M75&lt;Metrics!$K$14,Metrics!$K$2,IF(M75&lt;Metrics!$L$14,Metrics!$L$2,IF(M75&lt;Metrics!$M$14,Metrics!$M$2,IF(M75&lt;Metrics!$N$14,Metrics!$N$2,IF(M75&lt;Metrics!$O$14,Metrics!$O$2,IF(M75&lt;Metrics!$P$14,Metrics!$P$2,Metrics!$Q$2))))))))))</f>
        <v>0</v>
      </c>
      <c r="AB75">
        <f>IF(N75&lt;Metrics!$G$16,Metrics!$G$2,IF(N75&lt;Metrics!$H$16,Metrics!$H$2,IF(N75&lt;Metrics!$I$16,Metrics!$I$2,IF(N75&lt;Metrics!$J$16,Metrics!$J$2,IF(N75&lt;Metrics!$K$16,Metrics!$K$2,IF(N75&lt;Metrics!$L$16,Metrics!$L$2,IF(N75&lt;Metrics!$M$16,Metrics!$M$2,IF(N75&lt;Metrics!$N$16,Metrics!$N$2,IF(N75&lt;Metrics!$O$16,Metrics!$O$2,IF(N75&lt;Metrics!$P$16,Metrics!$P$2,Metrics!$Q$2))))))))))</f>
        <v>0</v>
      </c>
      <c r="AC75">
        <f>IF(O75&lt;Metrics!$G$22,Metrics!$G$2,IF(O75&lt;Metrics!$H$22,Metrics!$H$2,IF(O75&lt;Metrics!$I$22,Metrics!$I$2,IF(O75&lt;Metrics!$J$22,Metrics!$J$2,IF(O75&lt;Metrics!$K$22,Metrics!$K$2,IF(O75&lt;Metrics!$L$22,Metrics!$L$2,IF(O75&lt;Metrics!$M$22,Metrics!$M$2,IF(O75&lt;Metrics!$N$22,Metrics!$N$2,IF(O75&lt;Metrics!$O$22,Metrics!$O$2,IF(O75&lt;Metrics!$P$22,Metrics!$P$2,Metrics!$Q$2))))))))))</f>
        <v>1</v>
      </c>
      <c r="AD75" s="38">
        <f>(P75*Metrics!F$4)+(Q75*Metrics!F$8)+(S75*Metrics!F$9)+(U75*Metrics!F$10)+(V75*Metrics!F$18)+('Final Metrics'!W147*Metrics!F$19)+('Final Metrics'!X147*Metrics!F$20)+('Final Metrics'!Y147*Metrics!F$12)+('Final Metrics'!Z147*Metrics!F$13)+('Final Metrics'!AA147*Metrics!F$14)+('Final Metrics'!AB147*Metrics!F$16)</f>
        <v>122.375</v>
      </c>
      <c r="AE75" s="39">
        <f>AD75/AD$1</f>
        <v>0.122375</v>
      </c>
    </row>
    <row r="76" spans="1:31">
      <c r="A76" s="12" t="s">
        <v>189</v>
      </c>
      <c r="B76" s="14">
        <v>3000</v>
      </c>
      <c r="C76" s="16">
        <v>4.5</v>
      </c>
      <c r="D76" s="14">
        <v>42</v>
      </c>
      <c r="E76" s="14">
        <v>42</v>
      </c>
      <c r="F76" s="14"/>
      <c r="G76" s="14">
        <v>189</v>
      </c>
      <c r="H76" s="98">
        <v>64</v>
      </c>
      <c r="I76" s="98">
        <v>901</v>
      </c>
      <c r="J76" s="98">
        <v>83</v>
      </c>
      <c r="K76" s="98">
        <v>126148</v>
      </c>
      <c r="L76" s="98">
        <v>469</v>
      </c>
      <c r="M76" s="98">
        <v>47507</v>
      </c>
      <c r="N76" s="98">
        <v>83</v>
      </c>
      <c r="O76" s="56">
        <v>130</v>
      </c>
      <c r="P76">
        <f>IF(B76&lt;Metrics!$G$4,Metrics!$G$2,IF(B76&lt;Metrics!$H$4,Metrics!$H$2,IF(B76&lt;Metrics!$I$4,Metrics!$I$2,IF(B76&lt;Metrics!$J$4,Metrics!$J$2,IF(B76&lt;Metrics!$K$4,Metrics!$K$2,IF(B76&lt;Metrics!$L$4,Metrics!$L$2,IF(B76&lt;Metrics!$M$4,Metrics!$M$2,IF(B76&lt;Metrics!$N$4,Metrics!$N$2,IF(B76&lt;Metrics!$O$4,Metrics!$O$2,IF(B76&lt;Metrics!$P$4,Metrics!$P$2,Metrics!Q$2))))))))))</f>
        <v>7</v>
      </c>
      <c r="Q76">
        <f>IF(C76=Metrics!$G$8,Metrics!$G$2,IF(C76&lt;Metrics!$H$8,Metrics!$H$2,IF(C76&lt;Metrics!$I$8,Metrics!$I$2,IF(C76&lt;Metrics!$J$8,Metrics!$J$2,IF(C76&lt;Metrics!$K$8,Metrics!$K$2,IF(C76&lt;Metrics!$L$8,Metrics!$L$2,IF(C76&lt;Metrics!$M$8,Metrics!$M$2,IF(C76&lt;Metrics!$N$8,Metrics!$N$2,IF(C76&lt;Metrics!$O$8,Metrics!$O$2,IF(C76&lt;Metrics!$P$8,Metrics!$P$2,Metrics!$Q$2))))))))))</f>
        <v>9</v>
      </c>
      <c r="S76">
        <f>IF(E76&lt;Metrics!$G$9,Metrics!$G$2,IF(E76&lt;Metrics!$H$9,Metrics!$H$2,IF(E76&lt;Metrics!$I$9,Metrics!$I$2,IF(E76&lt;Metrics!$J$9,Metrics!$J$2,IF(E76&lt;Metrics!$K$9,Metrics!$K$2,IF(E76&lt;Metrics!$L$9,Metrics!$L$2,IF(E76&lt;Metrics!$M$9,Metrics!$M$2,IF(E76&lt;Metrics!$N$9,Metrics!$N$2,IF(E76&lt;Metrics!$O$9,Metrics!$O$2,IF(E76&lt;Metrics!$P$9,Metrics!$P$2,Metrics!$Q$2))))))))))</f>
        <v>2</v>
      </c>
      <c r="U76">
        <f>IF(G76&lt;Metrics!$G$10,Metrics!$G$2,IF(G76&lt;Metrics!$H$10,Metrics!$H$2,IF(G76&lt;Metrics!$I$10,Metrics!$I$2,IF(G76&lt;Metrics!$J$10,Metrics!$J$2,IF(G76&lt;Metrics!$K$10,Metrics!$K$2,IF(G76&lt;Metrics!$L$10,Metrics!$L$2,IF(G76&lt;Metrics!$M$10,Metrics!$M$2,IF(G76&lt;Metrics!$N$10,Metrics!$N$2,IF(G76&lt;Metrics!$O$10,Metrics!$O$2,IF(G76&lt;Metrics!$P$10,Metrics!$P$2,Metrics!$Q$2))))))))))</f>
        <v>4</v>
      </c>
      <c r="V76">
        <f>IF(H76&lt;Metrics!$G$18,Metrics!$G$2,IF(H76&lt;Metrics!$H$18,Metrics!$H$2,IF(H76&lt;Metrics!$I$18,Metrics!$I$2,IF(H76&lt;Metrics!$J$18,Metrics!$J$2,IF(H76&lt;Metrics!$K$18,Metrics!$K$2,IF(H76&lt;Metrics!$L$18,Metrics!$L$2,IF(H76&lt;Metrics!$M$18,Metrics!$M$2,IF(H76&lt;Metrics!$N$18,Metrics!$N$2,IF(H76&lt;Metrics!$O$18,Metrics!$O$2,IF(H76&lt;Metrics!$P$18,Metrics!$P$2,Metrics!$Q$2))))))))))</f>
        <v>9</v>
      </c>
      <c r="W76">
        <f>IF(I76&lt;Metrics!$G$19,Metrics!$G$2,IF(I76&lt;Metrics!$H$19,Metrics!$H$2,IF(I76&lt;Metrics!$I$19,Metrics!$I$2,IF(I76&lt;Metrics!$J$19,Metrics!$J$2,IF(I76&lt;Metrics!$K$19,Metrics!$K$2,IF(I76&lt;Metrics!$L$19,Metrics!$L$2,IF(I76&lt;Metrics!$M$19,Metrics!$M$2,IF(I76&lt;Metrics!$N$19,Metrics!$N$2,IF(I76&lt;Metrics!$O$19,Metrics!$O$2,IF(I76&lt;Metrics!$P$19,Metrics!$P$2,Metrics!$Q$2))))))))))</f>
        <v>9</v>
      </c>
      <c r="X76">
        <f>IF(J76&lt;Metrics!$G$20,Metrics!$G$2,IF(J76&lt;Metrics!$H$20,Metrics!$H$2,IF(J76&lt;Metrics!$I$20,Metrics!$I$2,IF(J76&lt;Metrics!$J$20,Metrics!$J$2,IF(J76&lt;Metrics!$K$20,Metrics!$K$2,IF(J76&lt;Metrics!$L$20,Metrics!$L$2,IF(J76&lt;Metrics!$M$20,Metrics!$M$2,IF(J76&lt;Metrics!$N$20,Metrics!$N$2,IF(J76&lt;Metrics!$O$20,Metrics!$O$2,IF(J76&lt;Metrics!$P$20,Metrics!$P$2,Metrics!$Q$2))))))))))</f>
        <v>10</v>
      </c>
      <c r="Y76">
        <f>IF(K76&lt;Metrics!$G$12,Metrics!$G$2,IF(K76&lt;Metrics!$H$12,Metrics!$H$2,IF(K76&lt;Metrics!$I$12,Metrics!$I$2,IF(K76&lt;Metrics!$J$12,Metrics!$J$2,IF(K76&lt;Metrics!$K$12,Metrics!$K$2,IF(K76&lt;Metrics!$L$12,Metrics!$L$2,IF(K76&lt;Metrics!$M$12,Metrics!$M$2,IF(K76&lt;Metrics!$N$12,Metrics!$N$2,IF(K76&lt;Metrics!$O$12,Metrics!$O$2,IF(K76&lt;Metrics!$P$12,Metrics!$P$2,Metrics!$Q$2))))))))))</f>
        <v>7</v>
      </c>
      <c r="Z76">
        <f>IF(L76&lt;Metrics!$G$13,Metrics!$G$2,IF(L76&lt;Metrics!$H$13,Metrics!$H$2,IF(L76&lt;Metrics!$I$13,Metrics!$I$2,IF(L76&lt;Metrics!$J$13,Metrics!$J$2,IF(L76&lt;Metrics!$K$13,Metrics!$K$2,IF(L76&lt;Metrics!$L$13,Metrics!$L$2,IF(L76&lt;Metrics!$M$13,Metrics!$M$2,IF(L76&lt;Metrics!$N$13,Metrics!$N$2,IF(L76&lt;Metrics!$O$13,Metrics!$O$2,IF(L76&lt;Metrics!$P$13,Metrics!$P$2,Metrics!$Q$2))))))))))</f>
        <v>2</v>
      </c>
      <c r="AA76">
        <f>IF(M76&lt;Metrics!$G$14,Metrics!$G$2,IF(M76&lt;Metrics!$H$14,Metrics!$H$2,IF(M76&lt;Metrics!$I$14,Metrics!$I$2,IF(M76&lt;Metrics!$J$14,Metrics!$J$2,IF(M76&lt;Metrics!$K$14,Metrics!$K$2,IF(M76&lt;Metrics!$L$14,Metrics!$L$2,IF(M76&lt;Metrics!$M$14,Metrics!$M$2,IF(M76&lt;Metrics!$N$14,Metrics!$N$2,IF(M76&lt;Metrics!$O$14,Metrics!$O$2,IF(M76&lt;Metrics!$P$14,Metrics!$P$2,Metrics!$Q$2))))))))))</f>
        <v>8</v>
      </c>
      <c r="AB76">
        <f>IF(N76&lt;Metrics!$G$16,Metrics!$G$2,IF(N76&lt;Metrics!$H$16,Metrics!$H$2,IF(N76&lt;Metrics!$I$16,Metrics!$I$2,IF(N76&lt;Metrics!$J$16,Metrics!$J$2,IF(N76&lt;Metrics!$K$16,Metrics!$K$2,IF(N76&lt;Metrics!$L$16,Metrics!$L$2,IF(N76&lt;Metrics!$M$16,Metrics!$M$2,IF(N76&lt;Metrics!$N$16,Metrics!$N$2,IF(N76&lt;Metrics!$O$16,Metrics!$O$2,IF(N76&lt;Metrics!$P$16,Metrics!$P$2,Metrics!$Q$2))))))))))</f>
        <v>10</v>
      </c>
      <c r="AC76">
        <f>IF(O76&lt;Metrics!$G$22,Metrics!$G$2,IF(O76&lt;Metrics!$H$22,Metrics!$H$2,IF(O76&lt;Metrics!$I$22,Metrics!$I$2,IF(O76&lt;Metrics!$J$22,Metrics!$J$2,IF(O76&lt;Metrics!$K$22,Metrics!$K$2,IF(O76&lt;Metrics!$L$22,Metrics!$L$2,IF(O76&lt;Metrics!$M$22,Metrics!$M$2,IF(O76&lt;Metrics!$N$22,Metrics!$N$2,IF(O76&lt;Metrics!$O$22,Metrics!$O$2,IF(O76&lt;Metrics!$P$22,Metrics!$P$2,Metrics!$Q$2))))))))))</f>
        <v>1</v>
      </c>
      <c r="AD76" s="38">
        <f>(P76*Metrics!F$4)+(Q76*Metrics!F$8)+(S76*Metrics!F$9)+(U76*Metrics!F$10)+(V76*Metrics!F$18)+('Final Metrics'!W12*Metrics!F$19)+('Final Metrics'!X12*Metrics!F$20)+('Final Metrics'!Y12*Metrics!F$12)+('Final Metrics'!Z12*Metrics!F$13)+('Final Metrics'!AA12*Metrics!F$14)+('Final Metrics'!AB12*Metrics!F$16)</f>
        <v>476.125</v>
      </c>
      <c r="AE76" s="39">
        <f>AD76/AD$1</f>
        <v>0.47612500000000002</v>
      </c>
    </row>
    <row r="77" spans="1:31">
      <c r="A77" s="12" t="s">
        <v>191</v>
      </c>
      <c r="B77" s="14">
        <v>159</v>
      </c>
      <c r="C77" s="16">
        <v>4.5</v>
      </c>
      <c r="D77" s="14">
        <v>36</v>
      </c>
      <c r="E77" s="14">
        <v>36</v>
      </c>
      <c r="F77" s="14"/>
      <c r="G77" s="14">
        <v>146</v>
      </c>
      <c r="H77" s="98">
        <v>44</v>
      </c>
      <c r="I77" s="98">
        <v>740</v>
      </c>
      <c r="J77" s="98">
        <v>51</v>
      </c>
      <c r="K77" s="98">
        <v>3090</v>
      </c>
      <c r="L77" s="98">
        <v>2588</v>
      </c>
      <c r="M77" s="98">
        <v>10858</v>
      </c>
      <c r="N77" s="98">
        <v>61</v>
      </c>
      <c r="O77" s="56">
        <v>3166</v>
      </c>
      <c r="P77">
        <f>IF(B77&lt;Metrics!$G$4,Metrics!$G$2,IF(B77&lt;Metrics!$H$4,Metrics!$H$2,IF(B77&lt;Metrics!$I$4,Metrics!$I$2,IF(B77&lt;Metrics!$J$4,Metrics!$J$2,IF(B77&lt;Metrics!$K$4,Metrics!$K$2,IF(B77&lt;Metrics!$L$4,Metrics!$L$2,IF(B77&lt;Metrics!$M$4,Metrics!$M$2,IF(B77&lt;Metrics!$N$4,Metrics!$N$2,IF(B77&lt;Metrics!$O$4,Metrics!$O$2,IF(B77&lt;Metrics!$P$4,Metrics!$P$2,Metrics!Q$2))))))))))</f>
        <v>3</v>
      </c>
      <c r="Q77">
        <f>IF(C77=Metrics!$G$8,Metrics!$G$2,IF(C77&lt;Metrics!$H$8,Metrics!$H$2,IF(C77&lt;Metrics!$I$8,Metrics!$I$2,IF(C77&lt;Metrics!$J$8,Metrics!$J$2,IF(C77&lt;Metrics!$K$8,Metrics!$K$2,IF(C77&lt;Metrics!$L$8,Metrics!$L$2,IF(C77&lt;Metrics!$M$8,Metrics!$M$2,IF(C77&lt;Metrics!$N$8,Metrics!$N$2,IF(C77&lt;Metrics!$O$8,Metrics!$O$2,IF(C77&lt;Metrics!$P$8,Metrics!$P$2,Metrics!$Q$2))))))))))</f>
        <v>9</v>
      </c>
      <c r="S77">
        <f>IF(E77&lt;Metrics!$G$9,Metrics!$G$2,IF(E77&lt;Metrics!$H$9,Metrics!$H$2,IF(E77&lt;Metrics!$I$9,Metrics!$I$2,IF(E77&lt;Metrics!$J$9,Metrics!$J$2,IF(E77&lt;Metrics!$K$9,Metrics!$K$2,IF(E77&lt;Metrics!$L$9,Metrics!$L$2,IF(E77&lt;Metrics!$M$9,Metrics!$M$2,IF(E77&lt;Metrics!$N$9,Metrics!$N$2,IF(E77&lt;Metrics!$O$9,Metrics!$O$2,IF(E77&lt;Metrics!$P$9,Metrics!$P$2,Metrics!$Q$2))))))))))</f>
        <v>2</v>
      </c>
      <c r="U77">
        <f>IF(G77&lt;Metrics!$G$10,Metrics!$G$2,IF(G77&lt;Metrics!$H$10,Metrics!$H$2,IF(G77&lt;Metrics!$I$10,Metrics!$I$2,IF(G77&lt;Metrics!$J$10,Metrics!$J$2,IF(G77&lt;Metrics!$K$10,Metrics!$K$2,IF(G77&lt;Metrics!$L$10,Metrics!$L$2,IF(G77&lt;Metrics!$M$10,Metrics!$M$2,IF(G77&lt;Metrics!$N$10,Metrics!$N$2,IF(G77&lt;Metrics!$O$10,Metrics!$O$2,IF(G77&lt;Metrics!$P$10,Metrics!$P$2,Metrics!$Q$2))))))))))</f>
        <v>4</v>
      </c>
      <c r="V77">
        <f>IF(H77&lt;Metrics!$G$18,Metrics!$G$2,IF(H77&lt;Metrics!$H$18,Metrics!$H$2,IF(H77&lt;Metrics!$I$18,Metrics!$I$2,IF(H77&lt;Metrics!$J$18,Metrics!$J$2,IF(H77&lt;Metrics!$K$18,Metrics!$K$2,IF(H77&lt;Metrics!$L$18,Metrics!$L$2,IF(H77&lt;Metrics!$M$18,Metrics!$M$2,IF(H77&lt;Metrics!$N$18,Metrics!$N$2,IF(H77&lt;Metrics!$O$18,Metrics!$O$2,IF(H77&lt;Metrics!$P$18,Metrics!$P$2,Metrics!$Q$2))))))))))</f>
        <v>6</v>
      </c>
      <c r="W77">
        <f>IF(I77&lt;Metrics!$G$19,Metrics!$G$2,IF(I77&lt;Metrics!$H$19,Metrics!$H$2,IF(I77&lt;Metrics!$I$19,Metrics!$I$2,IF(I77&lt;Metrics!$J$19,Metrics!$J$2,IF(I77&lt;Metrics!$K$19,Metrics!$K$2,IF(I77&lt;Metrics!$L$19,Metrics!$L$2,IF(I77&lt;Metrics!$M$19,Metrics!$M$2,IF(I77&lt;Metrics!$N$19,Metrics!$N$2,IF(I77&lt;Metrics!$O$19,Metrics!$O$2,IF(I77&lt;Metrics!$P$19,Metrics!$P$2,Metrics!$Q$2))))))))))</f>
        <v>6</v>
      </c>
      <c r="X77">
        <f>IF(J77&lt;Metrics!$G$20,Metrics!$G$2,IF(J77&lt;Metrics!$H$20,Metrics!$H$2,IF(J77&lt;Metrics!$I$20,Metrics!$I$2,IF(J77&lt;Metrics!$J$20,Metrics!$J$2,IF(J77&lt;Metrics!$K$20,Metrics!$K$2,IF(J77&lt;Metrics!$L$20,Metrics!$L$2,IF(J77&lt;Metrics!$M$20,Metrics!$M$2,IF(J77&lt;Metrics!$N$20,Metrics!$N$2,IF(J77&lt;Metrics!$O$20,Metrics!$O$2,IF(J77&lt;Metrics!$P$20,Metrics!$P$2,Metrics!$Q$2))))))))))</f>
        <v>6</v>
      </c>
      <c r="Y77">
        <f>IF(K77&lt;Metrics!$G$12,Metrics!$G$2,IF(K77&lt;Metrics!$H$12,Metrics!$H$2,IF(K77&lt;Metrics!$I$12,Metrics!$I$2,IF(K77&lt;Metrics!$J$12,Metrics!$J$2,IF(K77&lt;Metrics!$K$12,Metrics!$K$2,IF(K77&lt;Metrics!$L$12,Metrics!$L$2,IF(K77&lt;Metrics!$M$12,Metrics!$M$2,IF(K77&lt;Metrics!$N$12,Metrics!$N$2,IF(K77&lt;Metrics!$O$12,Metrics!$O$2,IF(K77&lt;Metrics!$P$12,Metrics!$P$2,Metrics!$Q$2))))))))))</f>
        <v>2</v>
      </c>
      <c r="Z77">
        <f>IF(L77&lt;Metrics!$G$13,Metrics!$G$2,IF(L77&lt;Metrics!$H$13,Metrics!$H$2,IF(L77&lt;Metrics!$I$13,Metrics!$I$2,IF(L77&lt;Metrics!$J$13,Metrics!$J$2,IF(L77&lt;Metrics!$K$13,Metrics!$K$2,IF(L77&lt;Metrics!$L$13,Metrics!$L$2,IF(L77&lt;Metrics!$M$13,Metrics!$M$2,IF(L77&lt;Metrics!$N$13,Metrics!$N$2,IF(L77&lt;Metrics!$O$13,Metrics!$O$2,IF(L77&lt;Metrics!$P$13,Metrics!$P$2,Metrics!$Q$2))))))))))</f>
        <v>5</v>
      </c>
      <c r="AA77">
        <f>IF(M77&lt;Metrics!$G$14,Metrics!$G$2,IF(M77&lt;Metrics!$H$14,Metrics!$H$2,IF(M77&lt;Metrics!$I$14,Metrics!$I$2,IF(M77&lt;Metrics!$J$14,Metrics!$J$2,IF(M77&lt;Metrics!$K$14,Metrics!$K$2,IF(M77&lt;Metrics!$L$14,Metrics!$L$2,IF(M77&lt;Metrics!$M$14,Metrics!$M$2,IF(M77&lt;Metrics!$N$14,Metrics!$N$2,IF(M77&lt;Metrics!$O$14,Metrics!$O$2,IF(M77&lt;Metrics!$P$14,Metrics!$P$2,Metrics!$Q$2))))))))))</f>
        <v>5</v>
      </c>
      <c r="AB77">
        <f>IF(N77&lt;Metrics!$G$16,Metrics!$G$2,IF(N77&lt;Metrics!$H$16,Metrics!$H$2,IF(N77&lt;Metrics!$I$16,Metrics!$I$2,IF(N77&lt;Metrics!$J$16,Metrics!$J$2,IF(N77&lt;Metrics!$K$16,Metrics!$K$2,IF(N77&lt;Metrics!$L$16,Metrics!$L$2,IF(N77&lt;Metrics!$M$16,Metrics!$M$2,IF(N77&lt;Metrics!$N$16,Metrics!$N$2,IF(N77&lt;Metrics!$O$16,Metrics!$O$2,IF(N77&lt;Metrics!$P$16,Metrics!$P$2,Metrics!$Q$2))))))))))</f>
        <v>7</v>
      </c>
      <c r="AC77">
        <f>IF(O77&lt;Metrics!$G$22,Metrics!$G$2,IF(O77&lt;Metrics!$H$22,Metrics!$H$2,IF(O77&lt;Metrics!$I$22,Metrics!$I$2,IF(O77&lt;Metrics!$J$22,Metrics!$J$2,IF(O77&lt;Metrics!$K$22,Metrics!$K$2,IF(O77&lt;Metrics!$L$22,Metrics!$L$2,IF(O77&lt;Metrics!$M$22,Metrics!$M$2,IF(O77&lt;Metrics!$N$22,Metrics!$N$2,IF(O77&lt;Metrics!$O$22,Metrics!$O$2,IF(O77&lt;Metrics!$P$22,Metrics!$P$2,Metrics!$Q$2))))))))))</f>
        <v>4</v>
      </c>
      <c r="AD77" s="38">
        <f>(P77*Metrics!F$4)+(Q77*Metrics!F$8)+(S77*Metrics!F$9)+(U77*Metrics!F$10)+(V77*Metrics!F$18)+('Final Metrics'!W55*Metrics!F$19)+('Final Metrics'!X55*Metrics!F$20)+('Final Metrics'!Y55*Metrics!F$12)+('Final Metrics'!Z55*Metrics!F$13)+('Final Metrics'!AA55*Metrics!F$14)+('Final Metrics'!AB55*Metrics!F$16)</f>
        <v>341.75</v>
      </c>
      <c r="AE77" s="39">
        <f>AD77/AD$1</f>
        <v>0.34175</v>
      </c>
    </row>
    <row r="78" spans="1:31">
      <c r="A78" s="12" t="s">
        <v>194</v>
      </c>
      <c r="B78" s="14"/>
      <c r="C78" s="16"/>
      <c r="D78" s="14"/>
      <c r="E78" s="14"/>
      <c r="F78" s="14"/>
      <c r="G78" s="14">
        <v>0</v>
      </c>
      <c r="H78" s="98">
        <v>2</v>
      </c>
      <c r="I78" s="98">
        <v>494</v>
      </c>
      <c r="J78" s="98">
        <v>21</v>
      </c>
      <c r="K78" s="98">
        <v>219</v>
      </c>
      <c r="L78" s="98">
        <v>638</v>
      </c>
      <c r="M78" s="98">
        <v>686</v>
      </c>
      <c r="N78" s="98">
        <v>51</v>
      </c>
      <c r="O78" s="47"/>
      <c r="P78">
        <f>IF(B78&lt;Metrics!$G$4,Metrics!$G$2,IF(B78&lt;Metrics!$H$4,Metrics!$H$2,IF(B78&lt;Metrics!$I$4,Metrics!$I$2,IF(B78&lt;Metrics!$J$4,Metrics!$J$2,IF(B78&lt;Metrics!$K$4,Metrics!$K$2,IF(B78&lt;Metrics!$L$4,Metrics!$L$2,IF(B78&lt;Metrics!$M$4,Metrics!$M$2,IF(B78&lt;Metrics!$N$4,Metrics!$N$2,IF(B78&lt;Metrics!$O$4,Metrics!$O$2,IF(B78&lt;Metrics!$P$4,Metrics!$P$2,Metrics!Q$2))))))))))</f>
        <v>0</v>
      </c>
      <c r="Q78">
        <f>IF(C78=Metrics!$G$8,Metrics!$G$2,IF(C78&lt;Metrics!$H$8,Metrics!$H$2,IF(C78&lt;Metrics!$I$8,Metrics!$I$2,IF(C78&lt;Metrics!$J$8,Metrics!$J$2,IF(C78&lt;Metrics!$K$8,Metrics!$K$2,IF(C78&lt;Metrics!$L$8,Metrics!$L$2,IF(C78&lt;Metrics!$M$8,Metrics!$M$2,IF(C78&lt;Metrics!$N$8,Metrics!$N$2,IF(C78&lt;Metrics!$O$8,Metrics!$O$2,IF(C78&lt;Metrics!$P$8,Metrics!$P$2,Metrics!$Q$2))))))))))</f>
        <v>0</v>
      </c>
      <c r="S78">
        <f>IF(E78&lt;Metrics!$G$9,Metrics!$G$2,IF(E78&lt;Metrics!$H$9,Metrics!$H$2,IF(E78&lt;Metrics!$I$9,Metrics!$I$2,IF(E78&lt;Metrics!$J$9,Metrics!$J$2,IF(E78&lt;Metrics!$K$9,Metrics!$K$2,IF(E78&lt;Metrics!$L$9,Metrics!$L$2,IF(E78&lt;Metrics!$M$9,Metrics!$M$2,IF(E78&lt;Metrics!$N$9,Metrics!$N$2,IF(E78&lt;Metrics!$O$9,Metrics!$O$2,IF(E78&lt;Metrics!$P$9,Metrics!$P$2,Metrics!$Q$2))))))))))</f>
        <v>0</v>
      </c>
      <c r="U78">
        <f>IF(G78&lt;Metrics!$G$10,Metrics!$G$2,IF(G78&lt;Metrics!$H$10,Metrics!$H$2,IF(G78&lt;Metrics!$I$10,Metrics!$I$2,IF(G78&lt;Metrics!$J$10,Metrics!$J$2,IF(G78&lt;Metrics!$K$10,Metrics!$K$2,IF(G78&lt;Metrics!$L$10,Metrics!$L$2,IF(G78&lt;Metrics!$M$10,Metrics!$M$2,IF(G78&lt;Metrics!$N$10,Metrics!$N$2,IF(G78&lt;Metrics!$O$10,Metrics!$O$2,IF(G78&lt;Metrics!$P$10,Metrics!$P$2,Metrics!$Q$2))))))))))</f>
        <v>0</v>
      </c>
      <c r="V78">
        <f>IF(H78&lt;Metrics!$G$18,Metrics!$G$2,IF(H78&lt;Metrics!$H$18,Metrics!$H$2,IF(H78&lt;Metrics!$I$18,Metrics!$I$2,IF(H78&lt;Metrics!$J$18,Metrics!$J$2,IF(H78&lt;Metrics!$K$18,Metrics!$K$2,IF(H78&lt;Metrics!$L$18,Metrics!$L$2,IF(H78&lt;Metrics!$M$18,Metrics!$M$2,IF(H78&lt;Metrics!$N$18,Metrics!$N$2,IF(H78&lt;Metrics!$O$18,Metrics!$O$2,IF(H78&lt;Metrics!$P$18,Metrics!$P$2,Metrics!$Q$2))))))))))</f>
        <v>0</v>
      </c>
      <c r="W78">
        <f>IF(I78&lt;Metrics!$G$19,Metrics!$G$2,IF(I78&lt;Metrics!$H$19,Metrics!$H$2,IF(I78&lt;Metrics!$I$19,Metrics!$I$2,IF(I78&lt;Metrics!$J$19,Metrics!$J$2,IF(I78&lt;Metrics!$K$19,Metrics!$K$2,IF(I78&lt;Metrics!$L$19,Metrics!$L$2,IF(I78&lt;Metrics!$M$19,Metrics!$M$2,IF(I78&lt;Metrics!$N$19,Metrics!$N$2,IF(I78&lt;Metrics!$O$19,Metrics!$O$2,IF(I78&lt;Metrics!$P$19,Metrics!$P$2,Metrics!$Q$2))))))))))</f>
        <v>0</v>
      </c>
      <c r="X78">
        <f>IF(J78&lt;Metrics!$G$20,Metrics!$G$2,IF(J78&lt;Metrics!$H$20,Metrics!$H$2,IF(J78&lt;Metrics!$I$20,Metrics!$I$2,IF(J78&lt;Metrics!$J$20,Metrics!$J$2,IF(J78&lt;Metrics!$K$20,Metrics!$K$2,IF(J78&lt;Metrics!$L$20,Metrics!$L$2,IF(J78&lt;Metrics!$M$20,Metrics!$M$2,IF(J78&lt;Metrics!$N$20,Metrics!$N$2,IF(J78&lt;Metrics!$O$20,Metrics!$O$2,IF(J78&lt;Metrics!$P$20,Metrics!$P$2,Metrics!$Q$2))))))))))</f>
        <v>0</v>
      </c>
      <c r="Y78">
        <f>IF(K78&lt;Metrics!$G$12,Metrics!$G$2,IF(K78&lt;Metrics!$H$12,Metrics!$H$2,IF(K78&lt;Metrics!$I$12,Metrics!$I$2,IF(K78&lt;Metrics!$J$12,Metrics!$J$2,IF(K78&lt;Metrics!$K$12,Metrics!$K$2,IF(K78&lt;Metrics!$L$12,Metrics!$L$2,IF(K78&lt;Metrics!$M$12,Metrics!$M$2,IF(K78&lt;Metrics!$N$12,Metrics!$N$2,IF(K78&lt;Metrics!$O$12,Metrics!$O$2,IF(K78&lt;Metrics!$P$12,Metrics!$P$2,Metrics!$Q$2))))))))))</f>
        <v>0</v>
      </c>
      <c r="Z78">
        <f>IF(L78&lt;Metrics!$G$13,Metrics!$G$2,IF(L78&lt;Metrics!$H$13,Metrics!$H$2,IF(L78&lt;Metrics!$I$13,Metrics!$I$2,IF(L78&lt;Metrics!$J$13,Metrics!$J$2,IF(L78&lt;Metrics!$K$13,Metrics!$K$2,IF(L78&lt;Metrics!$L$13,Metrics!$L$2,IF(L78&lt;Metrics!$M$13,Metrics!$M$2,IF(L78&lt;Metrics!$N$13,Metrics!$N$2,IF(L78&lt;Metrics!$O$13,Metrics!$O$2,IF(L78&lt;Metrics!$P$13,Metrics!$P$2,Metrics!$Q$2))))))))))</f>
        <v>3</v>
      </c>
      <c r="AA78">
        <f>IF(M78&lt;Metrics!$G$14,Metrics!$G$2,IF(M78&lt;Metrics!$H$14,Metrics!$H$2,IF(M78&lt;Metrics!$I$14,Metrics!$I$2,IF(M78&lt;Metrics!$J$14,Metrics!$J$2,IF(M78&lt;Metrics!$K$14,Metrics!$K$2,IF(M78&lt;Metrics!$L$14,Metrics!$L$2,IF(M78&lt;Metrics!$M$14,Metrics!$M$2,IF(M78&lt;Metrics!$N$14,Metrics!$N$2,IF(M78&lt;Metrics!$O$14,Metrics!$O$2,IF(M78&lt;Metrics!$P$14,Metrics!$P$2,Metrics!$Q$2))))))))))</f>
        <v>0</v>
      </c>
      <c r="AB78">
        <f>IF(N78&lt;Metrics!$G$16,Metrics!$G$2,IF(N78&lt;Metrics!$H$16,Metrics!$H$2,IF(N78&lt;Metrics!$I$16,Metrics!$I$2,IF(N78&lt;Metrics!$J$16,Metrics!$J$2,IF(N78&lt;Metrics!$K$16,Metrics!$K$2,IF(N78&lt;Metrics!$L$16,Metrics!$L$2,IF(N78&lt;Metrics!$M$16,Metrics!$M$2,IF(N78&lt;Metrics!$N$16,Metrics!$N$2,IF(N78&lt;Metrics!$O$16,Metrics!$O$2,IF(N78&lt;Metrics!$P$16,Metrics!$P$2,Metrics!$Q$2))))))))))</f>
        <v>6</v>
      </c>
      <c r="AC78">
        <f>IF(O78&lt;Metrics!$G$22,Metrics!$G$2,IF(O78&lt;Metrics!$H$22,Metrics!$H$2,IF(O78&lt;Metrics!$I$22,Metrics!$I$2,IF(O78&lt;Metrics!$J$22,Metrics!$J$2,IF(O78&lt;Metrics!$K$22,Metrics!$K$2,IF(O78&lt;Metrics!$L$22,Metrics!$L$2,IF(O78&lt;Metrics!$M$22,Metrics!$M$2,IF(O78&lt;Metrics!$N$22,Metrics!$N$2,IF(O78&lt;Metrics!$O$22,Metrics!$O$2,IF(O78&lt;Metrics!$P$22,Metrics!$P$2,Metrics!$Q$2))))))))))</f>
        <v>0</v>
      </c>
      <c r="AD78" s="38">
        <f>(P78*Metrics!F$4)+(Q78*Metrics!F$8)+(S78*Metrics!F$9)+(U78*Metrics!F$10)+(V78*Metrics!F$18)+('Final Metrics'!W176*Metrics!F$19)+('Final Metrics'!X176*Metrics!F$20)+('Final Metrics'!Y176*Metrics!F$12)+('Final Metrics'!Z176*Metrics!F$13)+('Final Metrics'!AA176*Metrics!F$14)+('Final Metrics'!AB176*Metrics!F$16)</f>
        <v>94.625</v>
      </c>
      <c r="AE78" s="39">
        <f>AD78/AD$1</f>
        <v>9.4625000000000001E-2</v>
      </c>
    </row>
    <row r="79" spans="1:31">
      <c r="A79" s="12" t="s">
        <v>196</v>
      </c>
      <c r="B79" s="14">
        <v>80</v>
      </c>
      <c r="C79" s="16"/>
      <c r="D79" s="14"/>
      <c r="E79" s="14"/>
      <c r="F79" s="14"/>
      <c r="G79" s="14">
        <v>0</v>
      </c>
      <c r="H79" s="98">
        <v>58</v>
      </c>
      <c r="I79" s="98">
        <v>847</v>
      </c>
      <c r="J79" s="98">
        <v>63</v>
      </c>
      <c r="K79" s="98">
        <v>21363</v>
      </c>
      <c r="L79" s="98">
        <v>4696</v>
      </c>
      <c r="M79" s="98">
        <v>7345</v>
      </c>
      <c r="N79" s="98">
        <v>80</v>
      </c>
      <c r="O79" s="56">
        <v>1263854</v>
      </c>
      <c r="P79">
        <f>IF(B79&lt;Metrics!$G$4,Metrics!$G$2,IF(B79&lt;Metrics!$H$4,Metrics!$H$2,IF(B79&lt;Metrics!$I$4,Metrics!$I$2,IF(B79&lt;Metrics!$J$4,Metrics!$J$2,IF(B79&lt;Metrics!$K$4,Metrics!$K$2,IF(B79&lt;Metrics!$L$4,Metrics!$L$2,IF(B79&lt;Metrics!$M$4,Metrics!$M$2,IF(B79&lt;Metrics!$N$4,Metrics!$N$2,IF(B79&lt;Metrics!$O$4,Metrics!$O$2,IF(B79&lt;Metrics!$P$4,Metrics!$P$2,Metrics!Q$2))))))))))</f>
        <v>2</v>
      </c>
      <c r="Q79">
        <f>IF(C79=Metrics!$G$8,Metrics!$G$2,IF(C79&lt;Metrics!$H$8,Metrics!$H$2,IF(C79&lt;Metrics!$I$8,Metrics!$I$2,IF(C79&lt;Metrics!$J$8,Metrics!$J$2,IF(C79&lt;Metrics!$K$8,Metrics!$K$2,IF(C79&lt;Metrics!$L$8,Metrics!$L$2,IF(C79&lt;Metrics!$M$8,Metrics!$M$2,IF(C79&lt;Metrics!$N$8,Metrics!$N$2,IF(C79&lt;Metrics!$O$8,Metrics!$O$2,IF(C79&lt;Metrics!$P$8,Metrics!$P$2,Metrics!$Q$2))))))))))</f>
        <v>0</v>
      </c>
      <c r="S79">
        <f>IF(E79&lt;Metrics!$G$9,Metrics!$G$2,IF(E79&lt;Metrics!$H$9,Metrics!$H$2,IF(E79&lt;Metrics!$I$9,Metrics!$I$2,IF(E79&lt;Metrics!$J$9,Metrics!$J$2,IF(E79&lt;Metrics!$K$9,Metrics!$K$2,IF(E79&lt;Metrics!$L$9,Metrics!$L$2,IF(E79&lt;Metrics!$M$9,Metrics!$M$2,IF(E79&lt;Metrics!$N$9,Metrics!$N$2,IF(E79&lt;Metrics!$O$9,Metrics!$O$2,IF(E79&lt;Metrics!$P$9,Metrics!$P$2,Metrics!$Q$2))))))))))</f>
        <v>0</v>
      </c>
      <c r="U79">
        <f>IF(G79&lt;Metrics!$G$10,Metrics!$G$2,IF(G79&lt;Metrics!$H$10,Metrics!$H$2,IF(G79&lt;Metrics!$I$10,Metrics!$I$2,IF(G79&lt;Metrics!$J$10,Metrics!$J$2,IF(G79&lt;Metrics!$K$10,Metrics!$K$2,IF(G79&lt;Metrics!$L$10,Metrics!$L$2,IF(G79&lt;Metrics!$M$10,Metrics!$M$2,IF(G79&lt;Metrics!$N$10,Metrics!$N$2,IF(G79&lt;Metrics!$O$10,Metrics!$O$2,IF(G79&lt;Metrics!$P$10,Metrics!$P$2,Metrics!$Q$2))))))))))</f>
        <v>0</v>
      </c>
      <c r="V79">
        <f>IF(H79&lt;Metrics!$G$18,Metrics!$G$2,IF(H79&lt;Metrics!$H$18,Metrics!$H$2,IF(H79&lt;Metrics!$I$18,Metrics!$I$2,IF(H79&lt;Metrics!$J$18,Metrics!$J$2,IF(H79&lt;Metrics!$K$18,Metrics!$K$2,IF(H79&lt;Metrics!$L$18,Metrics!$L$2,IF(H79&lt;Metrics!$M$18,Metrics!$M$2,IF(H79&lt;Metrics!$N$18,Metrics!$N$2,IF(H79&lt;Metrics!$O$18,Metrics!$O$2,IF(H79&lt;Metrics!$P$18,Metrics!$P$2,Metrics!$Q$2))))))))))</f>
        <v>8</v>
      </c>
      <c r="W79">
        <f>IF(I79&lt;Metrics!$G$19,Metrics!$G$2,IF(I79&lt;Metrics!$H$19,Metrics!$H$2,IF(I79&lt;Metrics!$I$19,Metrics!$I$2,IF(I79&lt;Metrics!$J$19,Metrics!$J$2,IF(I79&lt;Metrics!$K$19,Metrics!$K$2,IF(I79&lt;Metrics!$L$19,Metrics!$L$2,IF(I79&lt;Metrics!$M$19,Metrics!$M$2,IF(I79&lt;Metrics!$N$19,Metrics!$N$2,IF(I79&lt;Metrics!$O$19,Metrics!$O$2,IF(I79&lt;Metrics!$P$19,Metrics!$P$2,Metrics!$Q$2))))))))))</f>
        <v>8</v>
      </c>
      <c r="X79">
        <f>IF(J79&lt;Metrics!$G$20,Metrics!$G$2,IF(J79&lt;Metrics!$H$20,Metrics!$H$2,IF(J79&lt;Metrics!$I$20,Metrics!$I$2,IF(J79&lt;Metrics!$J$20,Metrics!$J$2,IF(J79&lt;Metrics!$K$20,Metrics!$K$2,IF(J79&lt;Metrics!$L$20,Metrics!$L$2,IF(J79&lt;Metrics!$M$20,Metrics!$M$2,IF(J79&lt;Metrics!$N$20,Metrics!$N$2,IF(J79&lt;Metrics!$O$20,Metrics!$O$2,IF(J79&lt;Metrics!$P$20,Metrics!$P$2,Metrics!$Q$2))))))))))</f>
        <v>7</v>
      </c>
      <c r="Y79">
        <f>IF(K79&lt;Metrics!$G$12,Metrics!$G$2,IF(K79&lt;Metrics!$H$12,Metrics!$H$2,IF(K79&lt;Metrics!$I$12,Metrics!$I$2,IF(K79&lt;Metrics!$J$12,Metrics!$J$2,IF(K79&lt;Metrics!$K$12,Metrics!$K$2,IF(K79&lt;Metrics!$L$12,Metrics!$L$2,IF(K79&lt;Metrics!$M$12,Metrics!$M$2,IF(K79&lt;Metrics!$N$12,Metrics!$N$2,IF(K79&lt;Metrics!$O$12,Metrics!$O$2,IF(K79&lt;Metrics!$P$12,Metrics!$P$2,Metrics!$Q$2))))))))))</f>
        <v>5</v>
      </c>
      <c r="Z79">
        <f>IF(L79&lt;Metrics!$G$13,Metrics!$G$2,IF(L79&lt;Metrics!$H$13,Metrics!$H$2,IF(L79&lt;Metrics!$I$13,Metrics!$I$2,IF(L79&lt;Metrics!$J$13,Metrics!$J$2,IF(L79&lt;Metrics!$K$13,Metrics!$K$2,IF(L79&lt;Metrics!$L$13,Metrics!$L$2,IF(L79&lt;Metrics!$M$13,Metrics!$M$2,IF(L79&lt;Metrics!$N$13,Metrics!$N$2,IF(L79&lt;Metrics!$O$13,Metrics!$O$2,IF(L79&lt;Metrics!$P$13,Metrics!$P$2,Metrics!$Q$2))))))))))</f>
        <v>6</v>
      </c>
      <c r="AA79">
        <f>IF(M79&lt;Metrics!$G$14,Metrics!$G$2,IF(M79&lt;Metrics!$H$14,Metrics!$H$2,IF(M79&lt;Metrics!$I$14,Metrics!$I$2,IF(M79&lt;Metrics!$J$14,Metrics!$J$2,IF(M79&lt;Metrics!$K$14,Metrics!$K$2,IF(M79&lt;Metrics!$L$14,Metrics!$L$2,IF(M79&lt;Metrics!$M$14,Metrics!$M$2,IF(M79&lt;Metrics!$N$14,Metrics!$N$2,IF(M79&lt;Metrics!$O$14,Metrics!$O$2,IF(M79&lt;Metrics!$P$14,Metrics!$P$2,Metrics!$Q$2))))))))))</f>
        <v>4</v>
      </c>
      <c r="AB79">
        <f>IF(N79&lt;Metrics!$G$16,Metrics!$G$2,IF(N79&lt;Metrics!$H$16,Metrics!$H$2,IF(N79&lt;Metrics!$I$16,Metrics!$I$2,IF(N79&lt;Metrics!$J$16,Metrics!$J$2,IF(N79&lt;Metrics!$K$16,Metrics!$K$2,IF(N79&lt;Metrics!$L$16,Metrics!$L$2,IF(N79&lt;Metrics!$M$16,Metrics!$M$2,IF(N79&lt;Metrics!$N$16,Metrics!$N$2,IF(N79&lt;Metrics!$O$16,Metrics!$O$2,IF(N79&lt;Metrics!$P$16,Metrics!$P$2,Metrics!$Q$2))))))))))</f>
        <v>10</v>
      </c>
      <c r="AC79">
        <f>IF(O79&lt;Metrics!$G$22,Metrics!$G$2,IF(O79&lt;Metrics!$H$22,Metrics!$H$2,IF(O79&lt;Metrics!$I$22,Metrics!$I$2,IF(O79&lt;Metrics!$J$22,Metrics!$J$2,IF(O79&lt;Metrics!$K$22,Metrics!$K$2,IF(O79&lt;Metrics!$L$22,Metrics!$L$2,IF(O79&lt;Metrics!$M$22,Metrics!$M$2,IF(O79&lt;Metrics!$N$22,Metrics!$N$2,IF(O79&lt;Metrics!$O$22,Metrics!$O$2,IF(O79&lt;Metrics!$P$22,Metrics!$P$2,Metrics!$Q$2))))))))))</f>
        <v>10</v>
      </c>
      <c r="AD79" s="38">
        <f>(P79*Metrics!F$4)+(Q79*Metrics!F$8)+(S79*Metrics!F$9)+(U79*Metrics!F$10)+(V79*Metrics!F$18)+('Final Metrics'!W70*Metrics!F$19)+('Final Metrics'!X70*Metrics!F$20)+('Final Metrics'!Y70*Metrics!F$12)+('Final Metrics'!Z70*Metrics!F$13)+('Final Metrics'!AA70*Metrics!F$14)+('Final Metrics'!AB70*Metrics!F$16)</f>
        <v>187.125</v>
      </c>
      <c r="AE79" s="39">
        <f>AD79/AD$1</f>
        <v>0.18712500000000001</v>
      </c>
    </row>
    <row r="80" spans="1:31">
      <c r="A80" s="12" t="s">
        <v>199</v>
      </c>
      <c r="B80" s="14">
        <v>101</v>
      </c>
      <c r="C80" s="16">
        <v>5</v>
      </c>
      <c r="D80" s="14">
        <v>36</v>
      </c>
      <c r="E80" s="14">
        <v>36</v>
      </c>
      <c r="F80" s="14"/>
      <c r="G80" s="14">
        <v>180</v>
      </c>
      <c r="H80" s="98">
        <v>47</v>
      </c>
      <c r="I80" s="98">
        <v>744</v>
      </c>
      <c r="J80" s="98">
        <v>50</v>
      </c>
      <c r="K80" s="98">
        <v>2415</v>
      </c>
      <c r="L80" s="98">
        <v>1126</v>
      </c>
      <c r="M80" s="98">
        <v>10677</v>
      </c>
      <c r="N80" s="98">
        <v>64</v>
      </c>
      <c r="O80" s="47">
        <v>176</v>
      </c>
      <c r="P80">
        <f>IF(B80&lt;Metrics!$G$4,Metrics!$G$2,IF(B80&lt;Metrics!$H$4,Metrics!$H$2,IF(B80&lt;Metrics!$I$4,Metrics!$I$2,IF(B80&lt;Metrics!$J$4,Metrics!$J$2,IF(B80&lt;Metrics!$K$4,Metrics!$K$2,IF(B80&lt;Metrics!$L$4,Metrics!$L$2,IF(B80&lt;Metrics!$M$4,Metrics!$M$2,IF(B80&lt;Metrics!$N$4,Metrics!$N$2,IF(B80&lt;Metrics!$O$4,Metrics!$O$2,IF(B80&lt;Metrics!$P$4,Metrics!$P$2,Metrics!Q$2))))))))))</f>
        <v>2</v>
      </c>
      <c r="Q80">
        <f>IF(C80=Metrics!$G$8,Metrics!$G$2,IF(C80&lt;Metrics!$H$8,Metrics!$H$2,IF(C80&lt;Metrics!$I$8,Metrics!$I$2,IF(C80&lt;Metrics!$J$8,Metrics!$J$2,IF(C80&lt;Metrics!$K$8,Metrics!$K$2,IF(C80&lt;Metrics!$L$8,Metrics!$L$2,IF(C80&lt;Metrics!$M$8,Metrics!$M$2,IF(C80&lt;Metrics!$N$8,Metrics!$N$2,IF(C80&lt;Metrics!$O$8,Metrics!$O$2,IF(C80&lt;Metrics!$P$8,Metrics!$P$2,Metrics!$Q$2))))))))))</f>
        <v>10</v>
      </c>
      <c r="S80">
        <f>IF(E80&lt;Metrics!$G$9,Metrics!$G$2,IF(E80&lt;Metrics!$H$9,Metrics!$H$2,IF(E80&lt;Metrics!$I$9,Metrics!$I$2,IF(E80&lt;Metrics!$J$9,Metrics!$J$2,IF(E80&lt;Metrics!$K$9,Metrics!$K$2,IF(E80&lt;Metrics!$L$9,Metrics!$L$2,IF(E80&lt;Metrics!$M$9,Metrics!$M$2,IF(E80&lt;Metrics!$N$9,Metrics!$N$2,IF(E80&lt;Metrics!$O$9,Metrics!$O$2,IF(E80&lt;Metrics!$P$9,Metrics!$P$2,Metrics!$Q$2))))))))))</f>
        <v>2</v>
      </c>
      <c r="U80">
        <f>IF(G80&lt;Metrics!$G$10,Metrics!$G$2,IF(G80&lt;Metrics!$H$10,Metrics!$H$2,IF(G80&lt;Metrics!$I$10,Metrics!$I$2,IF(G80&lt;Metrics!$J$10,Metrics!$J$2,IF(G80&lt;Metrics!$K$10,Metrics!$K$2,IF(G80&lt;Metrics!$L$10,Metrics!$L$2,IF(G80&lt;Metrics!$M$10,Metrics!$M$2,IF(G80&lt;Metrics!$N$10,Metrics!$N$2,IF(G80&lt;Metrics!$O$10,Metrics!$O$2,IF(G80&lt;Metrics!$P$10,Metrics!$P$2,Metrics!$Q$2))))))))))</f>
        <v>4</v>
      </c>
      <c r="V80">
        <f>IF(H80&lt;Metrics!$G$18,Metrics!$G$2,IF(H80&lt;Metrics!$H$18,Metrics!$H$2,IF(H80&lt;Metrics!$I$18,Metrics!$I$2,IF(H80&lt;Metrics!$J$18,Metrics!$J$2,IF(H80&lt;Metrics!$K$18,Metrics!$K$2,IF(H80&lt;Metrics!$L$18,Metrics!$L$2,IF(H80&lt;Metrics!$M$18,Metrics!$M$2,IF(H80&lt;Metrics!$N$18,Metrics!$N$2,IF(H80&lt;Metrics!$O$18,Metrics!$O$2,IF(H80&lt;Metrics!$P$18,Metrics!$P$2,Metrics!$Q$2))))))))))</f>
        <v>6</v>
      </c>
      <c r="W80">
        <f>IF(I80&lt;Metrics!$G$19,Metrics!$G$2,IF(I80&lt;Metrics!$H$19,Metrics!$H$2,IF(I80&lt;Metrics!$I$19,Metrics!$I$2,IF(I80&lt;Metrics!$J$19,Metrics!$J$2,IF(I80&lt;Metrics!$K$19,Metrics!$K$2,IF(I80&lt;Metrics!$L$19,Metrics!$L$2,IF(I80&lt;Metrics!$M$19,Metrics!$M$2,IF(I80&lt;Metrics!$N$19,Metrics!$N$2,IF(I80&lt;Metrics!$O$19,Metrics!$O$2,IF(I80&lt;Metrics!$P$19,Metrics!$P$2,Metrics!$Q$2))))))))))</f>
        <v>6</v>
      </c>
      <c r="X80">
        <f>IF(J80&lt;Metrics!$G$20,Metrics!$G$2,IF(J80&lt;Metrics!$H$20,Metrics!$H$2,IF(J80&lt;Metrics!$I$20,Metrics!$I$2,IF(J80&lt;Metrics!$J$20,Metrics!$J$2,IF(J80&lt;Metrics!$K$20,Metrics!$K$2,IF(J80&lt;Metrics!$L$20,Metrics!$L$2,IF(J80&lt;Metrics!$M$20,Metrics!$M$2,IF(J80&lt;Metrics!$N$20,Metrics!$N$2,IF(J80&lt;Metrics!$O$20,Metrics!$O$2,IF(J80&lt;Metrics!$P$20,Metrics!$P$2,Metrics!$Q$2))))))))))</f>
        <v>5</v>
      </c>
      <c r="Y80">
        <f>IF(K80&lt;Metrics!$G$12,Metrics!$G$2,IF(K80&lt;Metrics!$H$12,Metrics!$H$2,IF(K80&lt;Metrics!$I$12,Metrics!$I$2,IF(K80&lt;Metrics!$J$12,Metrics!$J$2,IF(K80&lt;Metrics!$K$12,Metrics!$K$2,IF(K80&lt;Metrics!$L$12,Metrics!$L$2,IF(K80&lt;Metrics!$M$12,Metrics!$M$2,IF(K80&lt;Metrics!$N$12,Metrics!$N$2,IF(K80&lt;Metrics!$O$12,Metrics!$O$2,IF(K80&lt;Metrics!$P$12,Metrics!$P$2,Metrics!$Q$2))))))))))</f>
        <v>2</v>
      </c>
      <c r="Z80">
        <f>IF(L80&lt;Metrics!$G$13,Metrics!$G$2,IF(L80&lt;Metrics!$H$13,Metrics!$H$2,IF(L80&lt;Metrics!$I$13,Metrics!$I$2,IF(L80&lt;Metrics!$J$13,Metrics!$J$2,IF(L80&lt;Metrics!$K$13,Metrics!$K$2,IF(L80&lt;Metrics!$L$13,Metrics!$L$2,IF(L80&lt;Metrics!$M$13,Metrics!$M$2,IF(L80&lt;Metrics!$N$13,Metrics!$N$2,IF(L80&lt;Metrics!$O$13,Metrics!$O$2,IF(L80&lt;Metrics!$P$13,Metrics!$P$2,Metrics!$Q$2))))))))))</f>
        <v>4</v>
      </c>
      <c r="AA80">
        <f>IF(M80&lt;Metrics!$G$14,Metrics!$G$2,IF(M80&lt;Metrics!$H$14,Metrics!$H$2,IF(M80&lt;Metrics!$I$14,Metrics!$I$2,IF(M80&lt;Metrics!$J$14,Metrics!$J$2,IF(M80&lt;Metrics!$K$14,Metrics!$K$2,IF(M80&lt;Metrics!$L$14,Metrics!$L$2,IF(M80&lt;Metrics!$M$14,Metrics!$M$2,IF(M80&lt;Metrics!$N$14,Metrics!$N$2,IF(M80&lt;Metrics!$O$14,Metrics!$O$2,IF(M80&lt;Metrics!$P$14,Metrics!$P$2,Metrics!$Q$2))))))))))</f>
        <v>5</v>
      </c>
      <c r="AB80">
        <f>IF(N80&lt;Metrics!$G$16,Metrics!$G$2,IF(N80&lt;Metrics!$H$16,Metrics!$H$2,IF(N80&lt;Metrics!$I$16,Metrics!$I$2,IF(N80&lt;Metrics!$J$16,Metrics!$J$2,IF(N80&lt;Metrics!$K$16,Metrics!$K$2,IF(N80&lt;Metrics!$L$16,Metrics!$L$2,IF(N80&lt;Metrics!$M$16,Metrics!$M$2,IF(N80&lt;Metrics!$N$16,Metrics!$N$2,IF(N80&lt;Metrics!$O$16,Metrics!$O$2,IF(N80&lt;Metrics!$P$16,Metrics!$P$2,Metrics!$Q$2))))))))))</f>
        <v>8</v>
      </c>
      <c r="AC80">
        <f>IF(O80&lt;Metrics!$G$22,Metrics!$G$2,IF(O80&lt;Metrics!$H$22,Metrics!$H$2,IF(O80&lt;Metrics!$I$22,Metrics!$I$2,IF(O80&lt;Metrics!$J$22,Metrics!$J$2,IF(O80&lt;Metrics!$K$22,Metrics!$K$2,IF(O80&lt;Metrics!$L$22,Metrics!$L$2,IF(O80&lt;Metrics!$M$22,Metrics!$M$2,IF(O80&lt;Metrics!$N$22,Metrics!$N$2,IF(O80&lt;Metrics!$O$22,Metrics!$O$2,IF(O80&lt;Metrics!$P$22,Metrics!$P$2,Metrics!$Q$2))))))))))</f>
        <v>1</v>
      </c>
      <c r="AD80" s="38">
        <f>(P80*Metrics!F$4)+(Q80*Metrics!F$8)+(S80*Metrics!F$9)+(U80*Metrics!F$10)+(V80*Metrics!F$18)+('Final Metrics'!W66*Metrics!F$19)+('Final Metrics'!X66*Metrics!F$20)+('Final Metrics'!Y66*Metrics!F$12)+('Final Metrics'!Z66*Metrics!F$13)+('Final Metrics'!AA66*Metrics!F$14)+('Final Metrics'!AB66*Metrics!F$16)</f>
        <v>285</v>
      </c>
      <c r="AE80" s="39">
        <f>AD80/AD$1</f>
        <v>0.28499999999999998</v>
      </c>
    </row>
    <row r="81" spans="1:31">
      <c r="A81" s="12" t="s">
        <v>201</v>
      </c>
      <c r="B81" s="14">
        <v>97</v>
      </c>
      <c r="C81" s="16"/>
      <c r="D81" s="14"/>
      <c r="E81" s="14"/>
      <c r="F81" s="14"/>
      <c r="G81" s="14">
        <v>0</v>
      </c>
      <c r="H81" s="98">
        <v>57</v>
      </c>
      <c r="I81" s="98">
        <v>837</v>
      </c>
      <c r="J81" s="98">
        <v>66</v>
      </c>
      <c r="K81" s="98">
        <v>6255</v>
      </c>
      <c r="L81" s="98">
        <v>3103</v>
      </c>
      <c r="M81" s="98">
        <v>30213</v>
      </c>
      <c r="N81" s="98">
        <v>62</v>
      </c>
      <c r="O81" s="47">
        <v>6</v>
      </c>
      <c r="P81">
        <f>IF(B81&lt;Metrics!$G$4,Metrics!$G$2,IF(B81&lt;Metrics!$H$4,Metrics!$H$2,IF(B81&lt;Metrics!$I$4,Metrics!$I$2,IF(B81&lt;Metrics!$J$4,Metrics!$J$2,IF(B81&lt;Metrics!$K$4,Metrics!$K$2,IF(B81&lt;Metrics!$L$4,Metrics!$L$2,IF(B81&lt;Metrics!$M$4,Metrics!$M$2,IF(B81&lt;Metrics!$N$4,Metrics!$N$2,IF(B81&lt;Metrics!$O$4,Metrics!$O$2,IF(B81&lt;Metrics!$P$4,Metrics!$P$2,Metrics!Q$2))))))))))</f>
        <v>2</v>
      </c>
      <c r="Q81">
        <f>IF(C81=Metrics!$G$8,Metrics!$G$2,IF(C81&lt;Metrics!$H$8,Metrics!$H$2,IF(C81&lt;Metrics!$I$8,Metrics!$I$2,IF(C81&lt;Metrics!$J$8,Metrics!$J$2,IF(C81&lt;Metrics!$K$8,Metrics!$K$2,IF(C81&lt;Metrics!$L$8,Metrics!$L$2,IF(C81&lt;Metrics!$M$8,Metrics!$M$2,IF(C81&lt;Metrics!$N$8,Metrics!$N$2,IF(C81&lt;Metrics!$O$8,Metrics!$O$2,IF(C81&lt;Metrics!$P$8,Metrics!$P$2,Metrics!$Q$2))))))))))</f>
        <v>0</v>
      </c>
      <c r="S81">
        <f>IF(E81&lt;Metrics!$G$9,Metrics!$G$2,IF(E81&lt;Metrics!$H$9,Metrics!$H$2,IF(E81&lt;Metrics!$I$9,Metrics!$I$2,IF(E81&lt;Metrics!$J$9,Metrics!$J$2,IF(E81&lt;Metrics!$K$9,Metrics!$K$2,IF(E81&lt;Metrics!$L$9,Metrics!$L$2,IF(E81&lt;Metrics!$M$9,Metrics!$M$2,IF(E81&lt;Metrics!$N$9,Metrics!$N$2,IF(E81&lt;Metrics!$O$9,Metrics!$O$2,IF(E81&lt;Metrics!$P$9,Metrics!$P$2,Metrics!$Q$2))))))))))</f>
        <v>0</v>
      </c>
      <c r="U81">
        <f>IF(G81&lt;Metrics!$G$10,Metrics!$G$2,IF(G81&lt;Metrics!$H$10,Metrics!$H$2,IF(G81&lt;Metrics!$I$10,Metrics!$I$2,IF(G81&lt;Metrics!$J$10,Metrics!$J$2,IF(G81&lt;Metrics!$K$10,Metrics!$K$2,IF(G81&lt;Metrics!$L$10,Metrics!$L$2,IF(G81&lt;Metrics!$M$10,Metrics!$M$2,IF(G81&lt;Metrics!$N$10,Metrics!$N$2,IF(G81&lt;Metrics!$O$10,Metrics!$O$2,IF(G81&lt;Metrics!$P$10,Metrics!$P$2,Metrics!$Q$2))))))))))</f>
        <v>0</v>
      </c>
      <c r="V81">
        <f>IF(H81&lt;Metrics!$G$18,Metrics!$G$2,IF(H81&lt;Metrics!$H$18,Metrics!$H$2,IF(H81&lt;Metrics!$I$18,Metrics!$I$2,IF(H81&lt;Metrics!$J$18,Metrics!$J$2,IF(H81&lt;Metrics!$K$18,Metrics!$K$2,IF(H81&lt;Metrics!$L$18,Metrics!$L$2,IF(H81&lt;Metrics!$M$18,Metrics!$M$2,IF(H81&lt;Metrics!$N$18,Metrics!$N$2,IF(H81&lt;Metrics!$O$18,Metrics!$O$2,IF(H81&lt;Metrics!$P$18,Metrics!$P$2,Metrics!$Q$2))))))))))</f>
        <v>8</v>
      </c>
      <c r="W81">
        <f>IF(I81&lt;Metrics!$G$19,Metrics!$G$2,IF(I81&lt;Metrics!$H$19,Metrics!$H$2,IF(I81&lt;Metrics!$I$19,Metrics!$I$2,IF(I81&lt;Metrics!$J$19,Metrics!$J$2,IF(I81&lt;Metrics!$K$19,Metrics!$K$2,IF(I81&lt;Metrics!$L$19,Metrics!$L$2,IF(I81&lt;Metrics!$M$19,Metrics!$M$2,IF(I81&lt;Metrics!$N$19,Metrics!$N$2,IF(I81&lt;Metrics!$O$19,Metrics!$O$2,IF(I81&lt;Metrics!$P$19,Metrics!$P$2,Metrics!$Q$2))))))))))</f>
        <v>8</v>
      </c>
      <c r="X81">
        <f>IF(J81&lt;Metrics!$G$20,Metrics!$G$2,IF(J81&lt;Metrics!$H$20,Metrics!$H$2,IF(J81&lt;Metrics!$I$20,Metrics!$I$2,IF(J81&lt;Metrics!$J$20,Metrics!$J$2,IF(J81&lt;Metrics!$K$20,Metrics!$K$2,IF(J81&lt;Metrics!$L$20,Metrics!$L$2,IF(J81&lt;Metrics!$M$20,Metrics!$M$2,IF(J81&lt;Metrics!$N$20,Metrics!$N$2,IF(J81&lt;Metrics!$O$20,Metrics!$O$2,IF(J81&lt;Metrics!$P$20,Metrics!$P$2,Metrics!$Q$2))))))))))</f>
        <v>8</v>
      </c>
      <c r="Y81">
        <f>IF(K81&lt;Metrics!$G$12,Metrics!$G$2,IF(K81&lt;Metrics!$H$12,Metrics!$H$2,IF(K81&lt;Metrics!$I$12,Metrics!$I$2,IF(K81&lt;Metrics!$J$12,Metrics!$J$2,IF(K81&lt;Metrics!$K$12,Metrics!$K$2,IF(K81&lt;Metrics!$L$12,Metrics!$L$2,IF(K81&lt;Metrics!$M$12,Metrics!$M$2,IF(K81&lt;Metrics!$N$12,Metrics!$N$2,IF(K81&lt;Metrics!$O$12,Metrics!$O$2,IF(K81&lt;Metrics!$P$12,Metrics!$P$2,Metrics!$Q$2))))))))))</f>
        <v>3</v>
      </c>
      <c r="Z81">
        <f>IF(L81&lt;Metrics!$G$13,Metrics!$G$2,IF(L81&lt;Metrics!$H$13,Metrics!$H$2,IF(L81&lt;Metrics!$I$13,Metrics!$I$2,IF(L81&lt;Metrics!$J$13,Metrics!$J$2,IF(L81&lt;Metrics!$K$13,Metrics!$K$2,IF(L81&lt;Metrics!$L$13,Metrics!$L$2,IF(L81&lt;Metrics!$M$13,Metrics!$M$2,IF(L81&lt;Metrics!$N$13,Metrics!$N$2,IF(L81&lt;Metrics!$O$13,Metrics!$O$2,IF(L81&lt;Metrics!$P$13,Metrics!$P$2,Metrics!$Q$2))))))))))</f>
        <v>5</v>
      </c>
      <c r="AA81">
        <f>IF(M81&lt;Metrics!$G$14,Metrics!$G$2,IF(M81&lt;Metrics!$H$14,Metrics!$H$2,IF(M81&lt;Metrics!$I$14,Metrics!$I$2,IF(M81&lt;Metrics!$J$14,Metrics!$J$2,IF(M81&lt;Metrics!$K$14,Metrics!$K$2,IF(M81&lt;Metrics!$L$14,Metrics!$L$2,IF(M81&lt;Metrics!$M$14,Metrics!$M$2,IF(M81&lt;Metrics!$N$14,Metrics!$N$2,IF(M81&lt;Metrics!$O$14,Metrics!$O$2,IF(M81&lt;Metrics!$P$14,Metrics!$P$2,Metrics!$Q$2))))))))))</f>
        <v>7</v>
      </c>
      <c r="AB81">
        <f>IF(N81&lt;Metrics!$G$16,Metrics!$G$2,IF(N81&lt;Metrics!$H$16,Metrics!$H$2,IF(N81&lt;Metrics!$I$16,Metrics!$I$2,IF(N81&lt;Metrics!$J$16,Metrics!$J$2,IF(N81&lt;Metrics!$K$16,Metrics!$K$2,IF(N81&lt;Metrics!$L$16,Metrics!$L$2,IF(N81&lt;Metrics!$M$16,Metrics!$M$2,IF(N81&lt;Metrics!$N$16,Metrics!$N$2,IF(N81&lt;Metrics!$O$16,Metrics!$O$2,IF(N81&lt;Metrics!$P$16,Metrics!$P$2,Metrics!$Q$2))))))))))</f>
        <v>7</v>
      </c>
      <c r="AC81">
        <f>IF(O81&lt;Metrics!$G$22,Metrics!$G$2,IF(O81&lt;Metrics!$H$22,Metrics!$H$2,IF(O81&lt;Metrics!$I$22,Metrics!$I$2,IF(O81&lt;Metrics!$J$22,Metrics!$J$2,IF(O81&lt;Metrics!$K$22,Metrics!$K$2,IF(O81&lt;Metrics!$L$22,Metrics!$L$2,IF(O81&lt;Metrics!$M$22,Metrics!$M$2,IF(O81&lt;Metrics!$N$22,Metrics!$N$2,IF(O81&lt;Metrics!$O$22,Metrics!$O$2,IF(O81&lt;Metrics!$P$22,Metrics!$P$2,Metrics!$Q$2))))))))))</f>
        <v>1</v>
      </c>
      <c r="AD81" s="38">
        <f>(P81*Metrics!F$4)+(Q81*Metrics!F$8)+(S81*Metrics!F$9)+(U81*Metrics!F$10)+(V81*Metrics!F$18)+('Final Metrics'!W68*Metrics!F$19)+('Final Metrics'!X68*Metrics!F$20)+('Final Metrics'!Y68*Metrics!F$12)+('Final Metrics'!Z68*Metrics!F$13)+('Final Metrics'!AA68*Metrics!F$14)+('Final Metrics'!AB68*Metrics!F$16)</f>
        <v>199.625</v>
      </c>
      <c r="AE81" s="39">
        <f>AD81/AD$1</f>
        <v>0.199625</v>
      </c>
    </row>
    <row r="82" spans="1:31">
      <c r="A82" s="12" t="s">
        <v>203</v>
      </c>
      <c r="B82" s="14">
        <v>1000</v>
      </c>
      <c r="C82" s="16"/>
      <c r="D82" s="14"/>
      <c r="E82" s="14"/>
      <c r="F82" s="14"/>
      <c r="G82" s="14">
        <v>0</v>
      </c>
      <c r="H82" s="98">
        <v>52</v>
      </c>
      <c r="I82" s="98">
        <v>855</v>
      </c>
      <c r="J82" s="98">
        <v>69</v>
      </c>
      <c r="K82" s="98">
        <v>11295</v>
      </c>
      <c r="L82" s="98">
        <v>8762</v>
      </c>
      <c r="M82" s="98">
        <v>11798</v>
      </c>
      <c r="N82" s="98">
        <v>68</v>
      </c>
      <c r="O82" s="56">
        <v>2</v>
      </c>
      <c r="P82">
        <f>IF(B82&lt;Metrics!$G$4,Metrics!$G$2,IF(B82&lt;Metrics!$H$4,Metrics!$H$2,IF(B82&lt;Metrics!$I$4,Metrics!$I$2,IF(B82&lt;Metrics!$J$4,Metrics!$J$2,IF(B82&lt;Metrics!$K$4,Metrics!$K$2,IF(B82&lt;Metrics!$L$4,Metrics!$L$2,IF(B82&lt;Metrics!$M$4,Metrics!$M$2,IF(B82&lt;Metrics!$N$4,Metrics!$N$2,IF(B82&lt;Metrics!$O$4,Metrics!$O$2,IF(B82&lt;Metrics!$P$4,Metrics!$P$2,Metrics!Q$2))))))))))</f>
        <v>6</v>
      </c>
      <c r="Q82">
        <f>IF(C82=Metrics!$G$8,Metrics!$G$2,IF(C82&lt;Metrics!$H$8,Metrics!$H$2,IF(C82&lt;Metrics!$I$8,Metrics!$I$2,IF(C82&lt;Metrics!$J$8,Metrics!$J$2,IF(C82&lt;Metrics!$K$8,Metrics!$K$2,IF(C82&lt;Metrics!$L$8,Metrics!$L$2,IF(C82&lt;Metrics!$M$8,Metrics!$M$2,IF(C82&lt;Metrics!$N$8,Metrics!$N$2,IF(C82&lt;Metrics!$O$8,Metrics!$O$2,IF(C82&lt;Metrics!$P$8,Metrics!$P$2,Metrics!$Q$2))))))))))</f>
        <v>0</v>
      </c>
      <c r="S82">
        <f>IF(E82&lt;Metrics!$G$9,Metrics!$G$2,IF(E82&lt;Metrics!$H$9,Metrics!$H$2,IF(E82&lt;Metrics!$I$9,Metrics!$I$2,IF(E82&lt;Metrics!$J$9,Metrics!$J$2,IF(E82&lt;Metrics!$K$9,Metrics!$K$2,IF(E82&lt;Metrics!$L$9,Metrics!$L$2,IF(E82&lt;Metrics!$M$9,Metrics!$M$2,IF(E82&lt;Metrics!$N$9,Metrics!$N$2,IF(E82&lt;Metrics!$O$9,Metrics!$O$2,IF(E82&lt;Metrics!$P$9,Metrics!$P$2,Metrics!$Q$2))))))))))</f>
        <v>0</v>
      </c>
      <c r="U82">
        <f>IF(G82&lt;Metrics!$G$10,Metrics!$G$2,IF(G82&lt;Metrics!$H$10,Metrics!$H$2,IF(G82&lt;Metrics!$I$10,Metrics!$I$2,IF(G82&lt;Metrics!$J$10,Metrics!$J$2,IF(G82&lt;Metrics!$K$10,Metrics!$K$2,IF(G82&lt;Metrics!$L$10,Metrics!$L$2,IF(G82&lt;Metrics!$M$10,Metrics!$M$2,IF(G82&lt;Metrics!$N$10,Metrics!$N$2,IF(G82&lt;Metrics!$O$10,Metrics!$O$2,IF(G82&lt;Metrics!$P$10,Metrics!$P$2,Metrics!$Q$2))))))))))</f>
        <v>0</v>
      </c>
      <c r="V82">
        <f>IF(H82&lt;Metrics!$G$18,Metrics!$G$2,IF(H82&lt;Metrics!$H$18,Metrics!$H$2,IF(H82&lt;Metrics!$I$18,Metrics!$I$2,IF(H82&lt;Metrics!$J$18,Metrics!$J$2,IF(H82&lt;Metrics!$K$18,Metrics!$K$2,IF(H82&lt;Metrics!$L$18,Metrics!$L$2,IF(H82&lt;Metrics!$M$18,Metrics!$M$2,IF(H82&lt;Metrics!$N$18,Metrics!$N$2,IF(H82&lt;Metrics!$O$18,Metrics!$O$2,IF(H82&lt;Metrics!$P$18,Metrics!$P$2,Metrics!$Q$2))))))))))</f>
        <v>7</v>
      </c>
      <c r="W82">
        <f>IF(I82&lt;Metrics!$G$19,Metrics!$G$2,IF(I82&lt;Metrics!$H$19,Metrics!$H$2,IF(I82&lt;Metrics!$I$19,Metrics!$I$2,IF(I82&lt;Metrics!$J$19,Metrics!$J$2,IF(I82&lt;Metrics!$K$19,Metrics!$K$2,IF(I82&lt;Metrics!$L$19,Metrics!$L$2,IF(I82&lt;Metrics!$M$19,Metrics!$M$2,IF(I82&lt;Metrics!$N$19,Metrics!$N$2,IF(I82&lt;Metrics!$O$19,Metrics!$O$2,IF(I82&lt;Metrics!$P$19,Metrics!$P$2,Metrics!$Q$2))))))))))</f>
        <v>8</v>
      </c>
      <c r="X82">
        <f>IF(J82&lt;Metrics!$G$20,Metrics!$G$2,IF(J82&lt;Metrics!$H$20,Metrics!$H$2,IF(J82&lt;Metrics!$I$20,Metrics!$I$2,IF(J82&lt;Metrics!$J$20,Metrics!$J$2,IF(J82&lt;Metrics!$K$20,Metrics!$K$2,IF(J82&lt;Metrics!$L$20,Metrics!$L$2,IF(J82&lt;Metrics!$M$20,Metrics!$M$2,IF(J82&lt;Metrics!$N$20,Metrics!$N$2,IF(J82&lt;Metrics!$O$20,Metrics!$O$2,IF(J82&lt;Metrics!$P$20,Metrics!$P$2,Metrics!$Q$2))))))))))</f>
        <v>8</v>
      </c>
      <c r="Y82">
        <f>IF(K82&lt;Metrics!$G$12,Metrics!$G$2,IF(K82&lt;Metrics!$H$12,Metrics!$H$2,IF(K82&lt;Metrics!$I$12,Metrics!$I$2,IF(K82&lt;Metrics!$J$12,Metrics!$J$2,IF(K82&lt;Metrics!$K$12,Metrics!$K$2,IF(K82&lt;Metrics!$L$12,Metrics!$L$2,IF(K82&lt;Metrics!$M$12,Metrics!$M$2,IF(K82&lt;Metrics!$N$12,Metrics!$N$2,IF(K82&lt;Metrics!$O$12,Metrics!$O$2,IF(K82&lt;Metrics!$P$12,Metrics!$P$2,Metrics!$Q$2))))))))))</f>
        <v>4</v>
      </c>
      <c r="Z82">
        <f>IF(L82&lt;Metrics!$G$13,Metrics!$G$2,IF(L82&lt;Metrics!$H$13,Metrics!$H$2,IF(L82&lt;Metrics!$I$13,Metrics!$I$2,IF(L82&lt;Metrics!$J$13,Metrics!$J$2,IF(L82&lt;Metrics!$K$13,Metrics!$K$2,IF(L82&lt;Metrics!$L$13,Metrics!$L$2,IF(L82&lt;Metrics!$M$13,Metrics!$M$2,IF(L82&lt;Metrics!$N$13,Metrics!$N$2,IF(L82&lt;Metrics!$O$13,Metrics!$O$2,IF(L82&lt;Metrics!$P$13,Metrics!$P$2,Metrics!$Q$2))))))))))</f>
        <v>7</v>
      </c>
      <c r="AA82">
        <f>IF(M82&lt;Metrics!$G$14,Metrics!$G$2,IF(M82&lt;Metrics!$H$14,Metrics!$H$2,IF(M82&lt;Metrics!$I$14,Metrics!$I$2,IF(M82&lt;Metrics!$J$14,Metrics!$J$2,IF(M82&lt;Metrics!$K$14,Metrics!$K$2,IF(M82&lt;Metrics!$L$14,Metrics!$L$2,IF(M82&lt;Metrics!$M$14,Metrics!$M$2,IF(M82&lt;Metrics!$N$14,Metrics!$N$2,IF(M82&lt;Metrics!$O$14,Metrics!$O$2,IF(M82&lt;Metrics!$P$14,Metrics!$P$2,Metrics!$Q$2))))))))))</f>
        <v>5</v>
      </c>
      <c r="AB82">
        <f>IF(N82&lt;Metrics!$G$16,Metrics!$G$2,IF(N82&lt;Metrics!$H$16,Metrics!$H$2,IF(N82&lt;Metrics!$I$16,Metrics!$I$2,IF(N82&lt;Metrics!$J$16,Metrics!$J$2,IF(N82&lt;Metrics!$K$16,Metrics!$K$2,IF(N82&lt;Metrics!$L$16,Metrics!$L$2,IF(N82&lt;Metrics!$M$16,Metrics!$M$2,IF(N82&lt;Metrics!$N$16,Metrics!$N$2,IF(N82&lt;Metrics!$O$16,Metrics!$O$2,IF(N82&lt;Metrics!$P$16,Metrics!$P$2,Metrics!$Q$2))))))))))</f>
        <v>8</v>
      </c>
      <c r="AC82">
        <f>IF(O82&lt;Metrics!$G$22,Metrics!$G$2,IF(O82&lt;Metrics!$H$22,Metrics!$H$2,IF(O82&lt;Metrics!$I$22,Metrics!$I$2,IF(O82&lt;Metrics!$J$22,Metrics!$J$2,IF(O82&lt;Metrics!$K$22,Metrics!$K$2,IF(O82&lt;Metrics!$L$22,Metrics!$L$2,IF(O82&lt;Metrics!$M$22,Metrics!$M$2,IF(O82&lt;Metrics!$N$22,Metrics!$N$2,IF(O82&lt;Metrics!$O$22,Metrics!$O$2,IF(O82&lt;Metrics!$P$22,Metrics!$P$2,Metrics!$Q$2))))))))))</f>
        <v>1</v>
      </c>
      <c r="AD82" s="38">
        <f>(P82*Metrics!F$4)+(Q82*Metrics!F$8)+(S82*Metrics!F$9)+(U82*Metrics!F$10)+(V82*Metrics!F$18)+('Final Metrics'!W21*Metrics!F$19)+('Final Metrics'!X21*Metrics!F$20)+('Final Metrics'!Y21*Metrics!F$12)+('Final Metrics'!Z21*Metrics!F$13)+('Final Metrics'!AA21*Metrics!F$14)+('Final Metrics'!AB21*Metrics!F$16)</f>
        <v>221.875</v>
      </c>
      <c r="AE82" s="39">
        <f>AD82/AD$1</f>
        <v>0.22187499999999999</v>
      </c>
    </row>
    <row r="83" spans="1:31">
      <c r="A83" s="12" t="s">
        <v>205</v>
      </c>
      <c r="B83" s="14">
        <v>4</v>
      </c>
      <c r="C83" s="16"/>
      <c r="D83" s="14"/>
      <c r="E83" s="14"/>
      <c r="F83" s="14"/>
      <c r="G83" s="14">
        <v>0</v>
      </c>
      <c r="H83" s="98">
        <v>35</v>
      </c>
      <c r="I83" s="98">
        <v>649</v>
      </c>
      <c r="J83" s="98">
        <v>38</v>
      </c>
      <c r="K83" s="98">
        <v>1297</v>
      </c>
      <c r="L83" s="98">
        <v>61</v>
      </c>
      <c r="M83" s="98">
        <v>754</v>
      </c>
      <c r="N83" s="98">
        <v>60</v>
      </c>
      <c r="O83" s="56">
        <v>1</v>
      </c>
      <c r="P83">
        <f>IF(B83&lt;Metrics!$G$4,Metrics!$G$2,IF(B83&lt;Metrics!$H$4,Metrics!$H$2,IF(B83&lt;Metrics!$I$4,Metrics!$I$2,IF(B83&lt;Metrics!$J$4,Metrics!$J$2,IF(B83&lt;Metrics!$K$4,Metrics!$K$2,IF(B83&lt;Metrics!$L$4,Metrics!$L$2,IF(B83&lt;Metrics!$M$4,Metrics!$M$2,IF(B83&lt;Metrics!$N$4,Metrics!$N$2,IF(B83&lt;Metrics!$O$4,Metrics!$O$2,IF(B83&lt;Metrics!$P$4,Metrics!$P$2,Metrics!Q$2))))))))))</f>
        <v>0</v>
      </c>
      <c r="Q83">
        <f>IF(C83=Metrics!$G$8,Metrics!$G$2,IF(C83&lt;Metrics!$H$8,Metrics!$H$2,IF(C83&lt;Metrics!$I$8,Metrics!$I$2,IF(C83&lt;Metrics!$J$8,Metrics!$J$2,IF(C83&lt;Metrics!$K$8,Metrics!$K$2,IF(C83&lt;Metrics!$L$8,Metrics!$L$2,IF(C83&lt;Metrics!$M$8,Metrics!$M$2,IF(C83&lt;Metrics!$N$8,Metrics!$N$2,IF(C83&lt;Metrics!$O$8,Metrics!$O$2,IF(C83&lt;Metrics!$P$8,Metrics!$P$2,Metrics!$Q$2))))))))))</f>
        <v>0</v>
      </c>
      <c r="S83">
        <f>IF(E83&lt;Metrics!$G$9,Metrics!$G$2,IF(E83&lt;Metrics!$H$9,Metrics!$H$2,IF(E83&lt;Metrics!$I$9,Metrics!$I$2,IF(E83&lt;Metrics!$J$9,Metrics!$J$2,IF(E83&lt;Metrics!$K$9,Metrics!$K$2,IF(E83&lt;Metrics!$L$9,Metrics!$L$2,IF(E83&lt;Metrics!$M$9,Metrics!$M$2,IF(E83&lt;Metrics!$N$9,Metrics!$N$2,IF(E83&lt;Metrics!$O$9,Metrics!$O$2,IF(E83&lt;Metrics!$P$9,Metrics!$P$2,Metrics!$Q$2))))))))))</f>
        <v>0</v>
      </c>
      <c r="U83">
        <f>IF(G83&lt;Metrics!$G$10,Metrics!$G$2,IF(G83&lt;Metrics!$H$10,Metrics!$H$2,IF(G83&lt;Metrics!$I$10,Metrics!$I$2,IF(G83&lt;Metrics!$J$10,Metrics!$J$2,IF(G83&lt;Metrics!$K$10,Metrics!$K$2,IF(G83&lt;Metrics!$L$10,Metrics!$L$2,IF(G83&lt;Metrics!$M$10,Metrics!$M$2,IF(G83&lt;Metrics!$N$10,Metrics!$N$2,IF(G83&lt;Metrics!$O$10,Metrics!$O$2,IF(G83&lt;Metrics!$P$10,Metrics!$P$2,Metrics!$Q$2))))))))))</f>
        <v>0</v>
      </c>
      <c r="V83">
        <f>IF(H83&lt;Metrics!$G$18,Metrics!$G$2,IF(H83&lt;Metrics!$H$18,Metrics!$H$2,IF(H83&lt;Metrics!$I$18,Metrics!$I$2,IF(H83&lt;Metrics!$J$18,Metrics!$J$2,IF(H83&lt;Metrics!$K$18,Metrics!$K$2,IF(H83&lt;Metrics!$L$18,Metrics!$L$2,IF(H83&lt;Metrics!$M$18,Metrics!$M$2,IF(H83&lt;Metrics!$N$18,Metrics!$N$2,IF(H83&lt;Metrics!$O$18,Metrics!$O$2,IF(H83&lt;Metrics!$P$18,Metrics!$P$2,Metrics!$Q$2))))))))))</f>
        <v>5</v>
      </c>
      <c r="W83">
        <f>IF(I83&lt;Metrics!$G$19,Metrics!$G$2,IF(I83&lt;Metrics!$H$19,Metrics!$H$2,IF(I83&lt;Metrics!$I$19,Metrics!$I$2,IF(I83&lt;Metrics!$J$19,Metrics!$J$2,IF(I83&lt;Metrics!$K$19,Metrics!$K$2,IF(I83&lt;Metrics!$L$19,Metrics!$L$2,IF(I83&lt;Metrics!$M$19,Metrics!$M$2,IF(I83&lt;Metrics!$N$19,Metrics!$N$2,IF(I83&lt;Metrics!$O$19,Metrics!$O$2,IF(I83&lt;Metrics!$P$19,Metrics!$P$2,Metrics!$Q$2))))))))))</f>
        <v>4</v>
      </c>
      <c r="X83">
        <f>IF(J83&lt;Metrics!$G$20,Metrics!$G$2,IF(J83&lt;Metrics!$H$20,Metrics!$H$2,IF(J83&lt;Metrics!$I$20,Metrics!$I$2,IF(J83&lt;Metrics!$J$20,Metrics!$J$2,IF(J83&lt;Metrics!$K$20,Metrics!$K$2,IF(J83&lt;Metrics!$L$20,Metrics!$L$2,IF(J83&lt;Metrics!$M$20,Metrics!$M$2,IF(J83&lt;Metrics!$N$20,Metrics!$N$2,IF(J83&lt;Metrics!$O$20,Metrics!$O$2,IF(J83&lt;Metrics!$P$20,Metrics!$P$2,Metrics!$Q$2))))))))))</f>
        <v>3</v>
      </c>
      <c r="Y83">
        <f>IF(K83&lt;Metrics!$G$12,Metrics!$G$2,IF(K83&lt;Metrics!$H$12,Metrics!$H$2,IF(K83&lt;Metrics!$I$12,Metrics!$I$2,IF(K83&lt;Metrics!$J$12,Metrics!$J$2,IF(K83&lt;Metrics!$K$12,Metrics!$K$2,IF(K83&lt;Metrics!$L$12,Metrics!$L$2,IF(K83&lt;Metrics!$M$12,Metrics!$M$2,IF(K83&lt;Metrics!$N$12,Metrics!$N$2,IF(K83&lt;Metrics!$O$12,Metrics!$O$2,IF(K83&lt;Metrics!$P$12,Metrics!$P$2,Metrics!$Q$2))))))))))</f>
        <v>1</v>
      </c>
      <c r="Z83">
        <f>IF(L83&lt;Metrics!$G$13,Metrics!$G$2,IF(L83&lt;Metrics!$H$13,Metrics!$H$2,IF(L83&lt;Metrics!$I$13,Metrics!$I$2,IF(L83&lt;Metrics!$J$13,Metrics!$J$2,IF(L83&lt;Metrics!$K$13,Metrics!$K$2,IF(L83&lt;Metrics!$L$13,Metrics!$L$2,IF(L83&lt;Metrics!$M$13,Metrics!$M$2,IF(L83&lt;Metrics!$N$13,Metrics!$N$2,IF(L83&lt;Metrics!$O$13,Metrics!$O$2,IF(L83&lt;Metrics!$P$13,Metrics!$P$2,Metrics!$Q$2))))))))))</f>
        <v>0</v>
      </c>
      <c r="AA83">
        <f>IF(M83&lt;Metrics!$G$14,Metrics!$G$2,IF(M83&lt;Metrics!$H$14,Metrics!$H$2,IF(M83&lt;Metrics!$I$14,Metrics!$I$2,IF(M83&lt;Metrics!$J$14,Metrics!$J$2,IF(M83&lt;Metrics!$K$14,Metrics!$K$2,IF(M83&lt;Metrics!$L$14,Metrics!$L$2,IF(M83&lt;Metrics!$M$14,Metrics!$M$2,IF(M83&lt;Metrics!$N$14,Metrics!$N$2,IF(M83&lt;Metrics!$O$14,Metrics!$O$2,IF(M83&lt;Metrics!$P$14,Metrics!$P$2,Metrics!$Q$2))))))))))</f>
        <v>0</v>
      </c>
      <c r="AB83">
        <f>IF(N83&lt;Metrics!$G$16,Metrics!$G$2,IF(N83&lt;Metrics!$H$16,Metrics!$H$2,IF(N83&lt;Metrics!$I$16,Metrics!$I$2,IF(N83&lt;Metrics!$J$16,Metrics!$J$2,IF(N83&lt;Metrics!$K$16,Metrics!$K$2,IF(N83&lt;Metrics!$L$16,Metrics!$L$2,IF(N83&lt;Metrics!$M$16,Metrics!$M$2,IF(N83&lt;Metrics!$N$16,Metrics!$N$2,IF(N83&lt;Metrics!$O$16,Metrics!$O$2,IF(N83&lt;Metrics!$P$16,Metrics!$P$2,Metrics!$Q$2))))))))))</f>
        <v>7</v>
      </c>
      <c r="AC83">
        <f>IF(O83&lt;Metrics!$G$22,Metrics!$G$2,IF(O83&lt;Metrics!$H$22,Metrics!$H$2,IF(O83&lt;Metrics!$I$22,Metrics!$I$2,IF(O83&lt;Metrics!$J$22,Metrics!$J$2,IF(O83&lt;Metrics!$K$22,Metrics!$K$2,IF(O83&lt;Metrics!$L$22,Metrics!$L$2,IF(O83&lt;Metrics!$M$22,Metrics!$M$2,IF(O83&lt;Metrics!$N$22,Metrics!$N$2,IF(O83&lt;Metrics!$O$22,Metrics!$O$2,IF(O83&lt;Metrics!$P$22,Metrics!$P$2,Metrics!$Q$2))))))))))</f>
        <v>1</v>
      </c>
      <c r="AD83" s="38">
        <f>(P83*Metrics!F$4)+(Q83*Metrics!F$8)+(S83*Metrics!F$9)+(U83*Metrics!F$10)+(V83*Metrics!F$18)+('Final Metrics'!W132*Metrics!F$19)+('Final Metrics'!X132*Metrics!F$20)+('Final Metrics'!Y132*Metrics!F$12)+('Final Metrics'!Z132*Metrics!F$13)+('Final Metrics'!AA132*Metrics!F$14)+('Final Metrics'!AB132*Metrics!F$16)</f>
        <v>135.25</v>
      </c>
      <c r="AE83" s="39">
        <f>AD83/AD$1</f>
        <v>0.13525000000000001</v>
      </c>
    </row>
    <row r="84" spans="1:31">
      <c r="A84" s="12" t="s">
        <v>208</v>
      </c>
      <c r="B84" s="14">
        <v>2</v>
      </c>
      <c r="C84" s="16"/>
      <c r="D84" s="14"/>
      <c r="E84" s="14"/>
      <c r="F84" s="14"/>
      <c r="G84" s="14">
        <v>0</v>
      </c>
      <c r="H84" s="98">
        <v>33</v>
      </c>
      <c r="I84" s="98">
        <v>625</v>
      </c>
      <c r="J84" s="98">
        <v>34</v>
      </c>
      <c r="K84" s="98">
        <v>429</v>
      </c>
      <c r="L84" s="98">
        <v>844</v>
      </c>
      <c r="M84" s="98">
        <v>1112</v>
      </c>
      <c r="N84" s="98">
        <v>0</v>
      </c>
      <c r="O84" s="56">
        <v>43</v>
      </c>
      <c r="P84">
        <f>IF(B84&lt;Metrics!$G$4,Metrics!$G$2,IF(B84&lt;Metrics!$H$4,Metrics!$H$2,IF(B84&lt;Metrics!$I$4,Metrics!$I$2,IF(B84&lt;Metrics!$J$4,Metrics!$J$2,IF(B84&lt;Metrics!$K$4,Metrics!$K$2,IF(B84&lt;Metrics!$L$4,Metrics!$L$2,IF(B84&lt;Metrics!$M$4,Metrics!$M$2,IF(B84&lt;Metrics!$N$4,Metrics!$N$2,IF(B84&lt;Metrics!$O$4,Metrics!$O$2,IF(B84&lt;Metrics!$P$4,Metrics!$P$2,Metrics!Q$2))))))))))</f>
        <v>0</v>
      </c>
      <c r="Q84">
        <f>IF(C84=Metrics!$G$8,Metrics!$G$2,IF(C84&lt;Metrics!$H$8,Metrics!$H$2,IF(C84&lt;Metrics!$I$8,Metrics!$I$2,IF(C84&lt;Metrics!$J$8,Metrics!$J$2,IF(C84&lt;Metrics!$K$8,Metrics!$K$2,IF(C84&lt;Metrics!$L$8,Metrics!$L$2,IF(C84&lt;Metrics!$M$8,Metrics!$M$2,IF(C84&lt;Metrics!$N$8,Metrics!$N$2,IF(C84&lt;Metrics!$O$8,Metrics!$O$2,IF(C84&lt;Metrics!$P$8,Metrics!$P$2,Metrics!$Q$2))))))))))</f>
        <v>0</v>
      </c>
      <c r="S84">
        <f>IF(E84&lt;Metrics!$G$9,Metrics!$G$2,IF(E84&lt;Metrics!$H$9,Metrics!$H$2,IF(E84&lt;Metrics!$I$9,Metrics!$I$2,IF(E84&lt;Metrics!$J$9,Metrics!$J$2,IF(E84&lt;Metrics!$K$9,Metrics!$K$2,IF(E84&lt;Metrics!$L$9,Metrics!$L$2,IF(E84&lt;Metrics!$M$9,Metrics!$M$2,IF(E84&lt;Metrics!$N$9,Metrics!$N$2,IF(E84&lt;Metrics!$O$9,Metrics!$O$2,IF(E84&lt;Metrics!$P$9,Metrics!$P$2,Metrics!$Q$2))))))))))</f>
        <v>0</v>
      </c>
      <c r="U84">
        <f>IF(G84&lt;Metrics!$G$10,Metrics!$G$2,IF(G84&lt;Metrics!$H$10,Metrics!$H$2,IF(G84&lt;Metrics!$I$10,Metrics!$I$2,IF(G84&lt;Metrics!$J$10,Metrics!$J$2,IF(G84&lt;Metrics!$K$10,Metrics!$K$2,IF(G84&lt;Metrics!$L$10,Metrics!$L$2,IF(G84&lt;Metrics!$M$10,Metrics!$M$2,IF(G84&lt;Metrics!$N$10,Metrics!$N$2,IF(G84&lt;Metrics!$O$10,Metrics!$O$2,IF(G84&lt;Metrics!$P$10,Metrics!$P$2,Metrics!$Q$2))))))))))</f>
        <v>0</v>
      </c>
      <c r="V84">
        <f>IF(H84&lt;Metrics!$G$18,Metrics!$G$2,IF(H84&lt;Metrics!$H$18,Metrics!$H$2,IF(H84&lt;Metrics!$I$18,Metrics!$I$2,IF(H84&lt;Metrics!$J$18,Metrics!$J$2,IF(H84&lt;Metrics!$K$18,Metrics!$K$2,IF(H84&lt;Metrics!$L$18,Metrics!$L$2,IF(H84&lt;Metrics!$M$18,Metrics!$M$2,IF(H84&lt;Metrics!$N$18,Metrics!$N$2,IF(H84&lt;Metrics!$O$18,Metrics!$O$2,IF(H84&lt;Metrics!$P$18,Metrics!$P$2,Metrics!$Q$2))))))))))</f>
        <v>4</v>
      </c>
      <c r="W84">
        <f>IF(I84&lt;Metrics!$G$19,Metrics!$G$2,IF(I84&lt;Metrics!$H$19,Metrics!$H$2,IF(I84&lt;Metrics!$I$19,Metrics!$I$2,IF(I84&lt;Metrics!$J$19,Metrics!$J$2,IF(I84&lt;Metrics!$K$19,Metrics!$K$2,IF(I84&lt;Metrics!$L$19,Metrics!$L$2,IF(I84&lt;Metrics!$M$19,Metrics!$M$2,IF(I84&lt;Metrics!$N$19,Metrics!$N$2,IF(I84&lt;Metrics!$O$19,Metrics!$O$2,IF(I84&lt;Metrics!$P$19,Metrics!$P$2,Metrics!$Q$2))))))))))</f>
        <v>3</v>
      </c>
      <c r="X84">
        <f>IF(J84&lt;Metrics!$G$20,Metrics!$G$2,IF(J84&lt;Metrics!$H$20,Metrics!$H$2,IF(J84&lt;Metrics!$I$20,Metrics!$I$2,IF(J84&lt;Metrics!$J$20,Metrics!$J$2,IF(J84&lt;Metrics!$K$20,Metrics!$K$2,IF(J84&lt;Metrics!$L$20,Metrics!$L$2,IF(J84&lt;Metrics!$M$20,Metrics!$M$2,IF(J84&lt;Metrics!$N$20,Metrics!$N$2,IF(J84&lt;Metrics!$O$20,Metrics!$O$2,IF(J84&lt;Metrics!$P$20,Metrics!$P$2,Metrics!$Q$2))))))))))</f>
        <v>2</v>
      </c>
      <c r="Y84">
        <f>IF(K84&lt;Metrics!$G$12,Metrics!$G$2,IF(K84&lt;Metrics!$H$12,Metrics!$H$2,IF(K84&lt;Metrics!$I$12,Metrics!$I$2,IF(K84&lt;Metrics!$J$12,Metrics!$J$2,IF(K84&lt;Metrics!$K$12,Metrics!$K$2,IF(K84&lt;Metrics!$L$12,Metrics!$L$2,IF(K84&lt;Metrics!$M$12,Metrics!$M$2,IF(K84&lt;Metrics!$N$12,Metrics!$N$2,IF(K84&lt;Metrics!$O$12,Metrics!$O$2,IF(K84&lt;Metrics!$P$12,Metrics!$P$2,Metrics!$Q$2))))))))))</f>
        <v>0</v>
      </c>
      <c r="Z84">
        <f>IF(L84&lt;Metrics!$G$13,Metrics!$G$2,IF(L84&lt;Metrics!$H$13,Metrics!$H$2,IF(L84&lt;Metrics!$I$13,Metrics!$I$2,IF(L84&lt;Metrics!$J$13,Metrics!$J$2,IF(L84&lt;Metrics!$K$13,Metrics!$K$2,IF(L84&lt;Metrics!$L$13,Metrics!$L$2,IF(L84&lt;Metrics!$M$13,Metrics!$M$2,IF(L84&lt;Metrics!$N$13,Metrics!$N$2,IF(L84&lt;Metrics!$O$13,Metrics!$O$2,IF(L84&lt;Metrics!$P$13,Metrics!$P$2,Metrics!$Q$2))))))))))</f>
        <v>3</v>
      </c>
      <c r="AA84">
        <f>IF(M84&lt;Metrics!$G$14,Metrics!$G$2,IF(M84&lt;Metrics!$H$14,Metrics!$H$2,IF(M84&lt;Metrics!$I$14,Metrics!$I$2,IF(M84&lt;Metrics!$J$14,Metrics!$J$2,IF(M84&lt;Metrics!$K$14,Metrics!$K$2,IF(M84&lt;Metrics!$L$14,Metrics!$L$2,IF(M84&lt;Metrics!$M$14,Metrics!$M$2,IF(M84&lt;Metrics!$N$14,Metrics!$N$2,IF(M84&lt;Metrics!$O$14,Metrics!$O$2,IF(M84&lt;Metrics!$P$14,Metrics!$P$2,Metrics!$Q$2))))))))))</f>
        <v>0</v>
      </c>
      <c r="AB84">
        <f>IF(N84&lt;Metrics!$G$16,Metrics!$G$2,IF(N84&lt;Metrics!$H$16,Metrics!$H$2,IF(N84&lt;Metrics!$I$16,Metrics!$I$2,IF(N84&lt;Metrics!$J$16,Metrics!$J$2,IF(N84&lt;Metrics!$K$16,Metrics!$K$2,IF(N84&lt;Metrics!$L$16,Metrics!$L$2,IF(N84&lt;Metrics!$M$16,Metrics!$M$2,IF(N84&lt;Metrics!$N$16,Metrics!$N$2,IF(N84&lt;Metrics!$O$16,Metrics!$O$2,IF(N84&lt;Metrics!$P$16,Metrics!$P$2,Metrics!$Q$2))))))))))</f>
        <v>0</v>
      </c>
      <c r="AC84">
        <f>IF(O84&lt;Metrics!$G$22,Metrics!$G$2,IF(O84&lt;Metrics!$H$22,Metrics!$H$2,IF(O84&lt;Metrics!$I$22,Metrics!$I$2,IF(O84&lt;Metrics!$J$22,Metrics!$J$2,IF(O84&lt;Metrics!$K$22,Metrics!$K$2,IF(O84&lt;Metrics!$L$22,Metrics!$L$2,IF(O84&lt;Metrics!$M$22,Metrics!$M$2,IF(O84&lt;Metrics!$N$22,Metrics!$N$2,IF(O84&lt;Metrics!$O$22,Metrics!$O$2,IF(O84&lt;Metrics!$P$22,Metrics!$P$2,Metrics!$Q$2))))))))))</f>
        <v>1</v>
      </c>
      <c r="AD84" s="38">
        <f>(P84*Metrics!F$4)+(Q84*Metrics!F$8)+(S84*Metrics!F$9)+(U84*Metrics!F$10)+(V84*Metrics!F$18)+('Final Metrics'!W148*Metrics!F$19)+('Final Metrics'!X148*Metrics!F$20)+('Final Metrics'!Y148*Metrics!F$12)+('Final Metrics'!Z148*Metrics!F$13)+('Final Metrics'!AA148*Metrics!F$14)+('Final Metrics'!AB148*Metrics!F$16)</f>
        <v>153.875</v>
      </c>
      <c r="AE84" s="39">
        <f>AD84/AD$1</f>
        <v>0.15387500000000001</v>
      </c>
    </row>
    <row r="85" spans="1:31">
      <c r="A85" s="12" t="s">
        <v>210</v>
      </c>
      <c r="B85" s="14">
        <v>3</v>
      </c>
      <c r="C85" s="16"/>
      <c r="D85" s="14"/>
      <c r="E85" s="14"/>
      <c r="F85" s="14"/>
      <c r="G85" s="14">
        <v>0</v>
      </c>
      <c r="H85" s="98">
        <v>33</v>
      </c>
      <c r="I85" s="98">
        <v>625</v>
      </c>
      <c r="J85" s="98">
        <v>34</v>
      </c>
      <c r="K85" s="98">
        <v>1020</v>
      </c>
      <c r="L85" s="98">
        <v>151</v>
      </c>
      <c r="M85" s="98">
        <v>989</v>
      </c>
      <c r="N85" s="98">
        <v>0</v>
      </c>
      <c r="O85" s="47">
        <v>12</v>
      </c>
      <c r="P85">
        <f>IF(B85&lt;Metrics!$G$4,Metrics!$G$2,IF(B85&lt;Metrics!$H$4,Metrics!$H$2,IF(B85&lt;Metrics!$I$4,Metrics!$I$2,IF(B85&lt;Metrics!$J$4,Metrics!$J$2,IF(B85&lt;Metrics!$K$4,Metrics!$K$2,IF(B85&lt;Metrics!$L$4,Metrics!$L$2,IF(B85&lt;Metrics!$M$4,Metrics!$M$2,IF(B85&lt;Metrics!$N$4,Metrics!$N$2,IF(B85&lt;Metrics!$O$4,Metrics!$O$2,IF(B85&lt;Metrics!$P$4,Metrics!$P$2,Metrics!Q$2))))))))))</f>
        <v>0</v>
      </c>
      <c r="Q85">
        <f>IF(C85=Metrics!$G$8,Metrics!$G$2,IF(C85&lt;Metrics!$H$8,Metrics!$H$2,IF(C85&lt;Metrics!$I$8,Metrics!$I$2,IF(C85&lt;Metrics!$J$8,Metrics!$J$2,IF(C85&lt;Metrics!$K$8,Metrics!$K$2,IF(C85&lt;Metrics!$L$8,Metrics!$L$2,IF(C85&lt;Metrics!$M$8,Metrics!$M$2,IF(C85&lt;Metrics!$N$8,Metrics!$N$2,IF(C85&lt;Metrics!$O$8,Metrics!$O$2,IF(C85&lt;Metrics!$P$8,Metrics!$P$2,Metrics!$Q$2))))))))))</f>
        <v>0</v>
      </c>
      <c r="S85">
        <f>IF(E85&lt;Metrics!$G$9,Metrics!$G$2,IF(E85&lt;Metrics!$H$9,Metrics!$H$2,IF(E85&lt;Metrics!$I$9,Metrics!$I$2,IF(E85&lt;Metrics!$J$9,Metrics!$J$2,IF(E85&lt;Metrics!$K$9,Metrics!$K$2,IF(E85&lt;Metrics!$L$9,Metrics!$L$2,IF(E85&lt;Metrics!$M$9,Metrics!$M$2,IF(E85&lt;Metrics!$N$9,Metrics!$N$2,IF(E85&lt;Metrics!$O$9,Metrics!$O$2,IF(E85&lt;Metrics!$P$9,Metrics!$P$2,Metrics!$Q$2))))))))))</f>
        <v>0</v>
      </c>
      <c r="U85">
        <f>IF(G85&lt;Metrics!$G$10,Metrics!$G$2,IF(G85&lt;Metrics!$H$10,Metrics!$H$2,IF(G85&lt;Metrics!$I$10,Metrics!$I$2,IF(G85&lt;Metrics!$J$10,Metrics!$J$2,IF(G85&lt;Metrics!$K$10,Metrics!$K$2,IF(G85&lt;Metrics!$L$10,Metrics!$L$2,IF(G85&lt;Metrics!$M$10,Metrics!$M$2,IF(G85&lt;Metrics!$N$10,Metrics!$N$2,IF(G85&lt;Metrics!$O$10,Metrics!$O$2,IF(G85&lt;Metrics!$P$10,Metrics!$P$2,Metrics!$Q$2))))))))))</f>
        <v>0</v>
      </c>
      <c r="V85">
        <f>IF(H85&lt;Metrics!$G$18,Metrics!$G$2,IF(H85&lt;Metrics!$H$18,Metrics!$H$2,IF(H85&lt;Metrics!$I$18,Metrics!$I$2,IF(H85&lt;Metrics!$J$18,Metrics!$J$2,IF(H85&lt;Metrics!$K$18,Metrics!$K$2,IF(H85&lt;Metrics!$L$18,Metrics!$L$2,IF(H85&lt;Metrics!$M$18,Metrics!$M$2,IF(H85&lt;Metrics!$N$18,Metrics!$N$2,IF(H85&lt;Metrics!$O$18,Metrics!$O$2,IF(H85&lt;Metrics!$P$18,Metrics!$P$2,Metrics!$Q$2))))))))))</f>
        <v>4</v>
      </c>
      <c r="W85">
        <f>IF(I85&lt;Metrics!$G$19,Metrics!$G$2,IF(I85&lt;Metrics!$H$19,Metrics!$H$2,IF(I85&lt;Metrics!$I$19,Metrics!$I$2,IF(I85&lt;Metrics!$J$19,Metrics!$J$2,IF(I85&lt;Metrics!$K$19,Metrics!$K$2,IF(I85&lt;Metrics!$L$19,Metrics!$L$2,IF(I85&lt;Metrics!$M$19,Metrics!$M$2,IF(I85&lt;Metrics!$N$19,Metrics!$N$2,IF(I85&lt;Metrics!$O$19,Metrics!$O$2,IF(I85&lt;Metrics!$P$19,Metrics!$P$2,Metrics!$Q$2))))))))))</f>
        <v>3</v>
      </c>
      <c r="X85">
        <f>IF(J85&lt;Metrics!$G$20,Metrics!$G$2,IF(J85&lt;Metrics!$H$20,Metrics!$H$2,IF(J85&lt;Metrics!$I$20,Metrics!$I$2,IF(J85&lt;Metrics!$J$20,Metrics!$J$2,IF(J85&lt;Metrics!$K$20,Metrics!$K$2,IF(J85&lt;Metrics!$L$20,Metrics!$L$2,IF(J85&lt;Metrics!$M$20,Metrics!$M$2,IF(J85&lt;Metrics!$N$20,Metrics!$N$2,IF(J85&lt;Metrics!$O$20,Metrics!$O$2,IF(J85&lt;Metrics!$P$20,Metrics!$P$2,Metrics!$Q$2))))))))))</f>
        <v>2</v>
      </c>
      <c r="Y85">
        <f>IF(K85&lt;Metrics!$G$12,Metrics!$G$2,IF(K85&lt;Metrics!$H$12,Metrics!$H$2,IF(K85&lt;Metrics!$I$12,Metrics!$I$2,IF(K85&lt;Metrics!$J$12,Metrics!$J$2,IF(K85&lt;Metrics!$K$12,Metrics!$K$2,IF(K85&lt;Metrics!$L$12,Metrics!$L$2,IF(K85&lt;Metrics!$M$12,Metrics!$M$2,IF(K85&lt;Metrics!$N$12,Metrics!$N$2,IF(K85&lt;Metrics!$O$12,Metrics!$O$2,IF(K85&lt;Metrics!$P$12,Metrics!$P$2,Metrics!$Q$2))))))))))</f>
        <v>1</v>
      </c>
      <c r="Z85">
        <f>IF(L85&lt;Metrics!$G$13,Metrics!$G$2,IF(L85&lt;Metrics!$H$13,Metrics!$H$2,IF(L85&lt;Metrics!$I$13,Metrics!$I$2,IF(L85&lt;Metrics!$J$13,Metrics!$J$2,IF(L85&lt;Metrics!$K$13,Metrics!$K$2,IF(L85&lt;Metrics!$L$13,Metrics!$L$2,IF(L85&lt;Metrics!$M$13,Metrics!$M$2,IF(L85&lt;Metrics!$N$13,Metrics!$N$2,IF(L85&lt;Metrics!$O$13,Metrics!$O$2,IF(L85&lt;Metrics!$P$13,Metrics!$P$2,Metrics!$Q$2))))))))))</f>
        <v>0</v>
      </c>
      <c r="AA85">
        <f>IF(M85&lt;Metrics!$G$14,Metrics!$G$2,IF(M85&lt;Metrics!$H$14,Metrics!$H$2,IF(M85&lt;Metrics!$I$14,Metrics!$I$2,IF(M85&lt;Metrics!$J$14,Metrics!$J$2,IF(M85&lt;Metrics!$K$14,Metrics!$K$2,IF(M85&lt;Metrics!$L$14,Metrics!$L$2,IF(M85&lt;Metrics!$M$14,Metrics!$M$2,IF(M85&lt;Metrics!$N$14,Metrics!$N$2,IF(M85&lt;Metrics!$O$14,Metrics!$O$2,IF(M85&lt;Metrics!$P$14,Metrics!$P$2,Metrics!$Q$2))))))))))</f>
        <v>0</v>
      </c>
      <c r="AB85">
        <f>IF(N85&lt;Metrics!$G$16,Metrics!$G$2,IF(N85&lt;Metrics!$H$16,Metrics!$H$2,IF(N85&lt;Metrics!$I$16,Metrics!$I$2,IF(N85&lt;Metrics!$J$16,Metrics!$J$2,IF(N85&lt;Metrics!$K$16,Metrics!$K$2,IF(N85&lt;Metrics!$L$16,Metrics!$L$2,IF(N85&lt;Metrics!$M$16,Metrics!$M$2,IF(N85&lt;Metrics!$N$16,Metrics!$N$2,IF(N85&lt;Metrics!$O$16,Metrics!$O$2,IF(N85&lt;Metrics!$P$16,Metrics!$P$2,Metrics!$Q$2))))))))))</f>
        <v>0</v>
      </c>
      <c r="AC85">
        <f>IF(O85&lt;Metrics!$G$22,Metrics!$G$2,IF(O85&lt;Metrics!$H$22,Metrics!$H$2,IF(O85&lt;Metrics!$I$22,Metrics!$I$2,IF(O85&lt;Metrics!$J$22,Metrics!$J$2,IF(O85&lt;Metrics!$K$22,Metrics!$K$2,IF(O85&lt;Metrics!$L$22,Metrics!$L$2,IF(O85&lt;Metrics!$M$22,Metrics!$M$2,IF(O85&lt;Metrics!$N$22,Metrics!$N$2,IF(O85&lt;Metrics!$O$22,Metrics!$O$2,IF(O85&lt;Metrics!$P$22,Metrics!$P$2,Metrics!$Q$2))))))))))</f>
        <v>1</v>
      </c>
      <c r="AD85" s="38">
        <f>(P85*Metrics!F$4)+(Q85*Metrics!F$8)+(S85*Metrics!F$9)+(U85*Metrics!F$10)+(V85*Metrics!F$18)+('Final Metrics'!W137*Metrics!F$19)+('Final Metrics'!X137*Metrics!F$20)+('Final Metrics'!Y137*Metrics!F$12)+('Final Metrics'!Z137*Metrics!F$13)+('Final Metrics'!AA137*Metrics!F$14)+('Final Metrics'!AB137*Metrics!F$16)</f>
        <v>23.875</v>
      </c>
      <c r="AE85" s="39">
        <f>AD85/AD$1</f>
        <v>2.3875E-2</v>
      </c>
    </row>
    <row r="86" spans="1:31">
      <c r="A86" s="12" t="s">
        <v>212</v>
      </c>
      <c r="B86" s="14">
        <v>1000</v>
      </c>
      <c r="C86" s="16"/>
      <c r="D86" s="14"/>
      <c r="E86" s="14"/>
      <c r="F86" s="14"/>
      <c r="G86" s="14">
        <v>0</v>
      </c>
      <c r="H86" s="98">
        <v>1</v>
      </c>
      <c r="I86" s="98">
        <v>463</v>
      </c>
      <c r="J86" s="98">
        <v>0</v>
      </c>
      <c r="K86" s="98">
        <v>79</v>
      </c>
      <c r="L86" s="98">
        <v>148</v>
      </c>
      <c r="M86" s="98">
        <v>0</v>
      </c>
      <c r="N86" s="98">
        <v>0</v>
      </c>
      <c r="O86" s="56">
        <v>4</v>
      </c>
      <c r="P86">
        <f>IF(B86&lt;Metrics!$G$4,Metrics!$G$2,IF(B86&lt;Metrics!$H$4,Metrics!$H$2,IF(B86&lt;Metrics!$I$4,Metrics!$I$2,IF(B86&lt;Metrics!$J$4,Metrics!$J$2,IF(B86&lt;Metrics!$K$4,Metrics!$K$2,IF(B86&lt;Metrics!$L$4,Metrics!$L$2,IF(B86&lt;Metrics!$M$4,Metrics!$M$2,IF(B86&lt;Metrics!$N$4,Metrics!$N$2,IF(B86&lt;Metrics!$O$4,Metrics!$O$2,IF(B86&lt;Metrics!$P$4,Metrics!$P$2,Metrics!Q$2))))))))))</f>
        <v>6</v>
      </c>
      <c r="Q86">
        <f>IF(C86=Metrics!$G$8,Metrics!$G$2,IF(C86&lt;Metrics!$H$8,Metrics!$H$2,IF(C86&lt;Metrics!$I$8,Metrics!$I$2,IF(C86&lt;Metrics!$J$8,Metrics!$J$2,IF(C86&lt;Metrics!$K$8,Metrics!$K$2,IF(C86&lt;Metrics!$L$8,Metrics!$L$2,IF(C86&lt;Metrics!$M$8,Metrics!$M$2,IF(C86&lt;Metrics!$N$8,Metrics!$N$2,IF(C86&lt;Metrics!$O$8,Metrics!$O$2,IF(C86&lt;Metrics!$P$8,Metrics!$P$2,Metrics!$Q$2))))))))))</f>
        <v>0</v>
      </c>
      <c r="S86">
        <f>IF(E86&lt;Metrics!$G$9,Metrics!$G$2,IF(E86&lt;Metrics!$H$9,Metrics!$H$2,IF(E86&lt;Metrics!$I$9,Metrics!$I$2,IF(E86&lt;Metrics!$J$9,Metrics!$J$2,IF(E86&lt;Metrics!$K$9,Metrics!$K$2,IF(E86&lt;Metrics!$L$9,Metrics!$L$2,IF(E86&lt;Metrics!$M$9,Metrics!$M$2,IF(E86&lt;Metrics!$N$9,Metrics!$N$2,IF(E86&lt;Metrics!$O$9,Metrics!$O$2,IF(E86&lt;Metrics!$P$9,Metrics!$P$2,Metrics!$Q$2))))))))))</f>
        <v>0</v>
      </c>
      <c r="U86">
        <f>IF(G86&lt;Metrics!$G$10,Metrics!$G$2,IF(G86&lt;Metrics!$H$10,Metrics!$H$2,IF(G86&lt;Metrics!$I$10,Metrics!$I$2,IF(G86&lt;Metrics!$J$10,Metrics!$J$2,IF(G86&lt;Metrics!$K$10,Metrics!$K$2,IF(G86&lt;Metrics!$L$10,Metrics!$L$2,IF(G86&lt;Metrics!$M$10,Metrics!$M$2,IF(G86&lt;Metrics!$N$10,Metrics!$N$2,IF(G86&lt;Metrics!$O$10,Metrics!$O$2,IF(G86&lt;Metrics!$P$10,Metrics!$P$2,Metrics!$Q$2))))))))))</f>
        <v>0</v>
      </c>
      <c r="V86">
        <f>IF(H86&lt;Metrics!$G$18,Metrics!$G$2,IF(H86&lt;Metrics!$H$18,Metrics!$H$2,IF(H86&lt;Metrics!$I$18,Metrics!$I$2,IF(H86&lt;Metrics!$J$18,Metrics!$J$2,IF(H86&lt;Metrics!$K$18,Metrics!$K$2,IF(H86&lt;Metrics!$L$18,Metrics!$L$2,IF(H86&lt;Metrics!$M$18,Metrics!$M$2,IF(H86&lt;Metrics!$N$18,Metrics!$N$2,IF(H86&lt;Metrics!$O$18,Metrics!$O$2,IF(H86&lt;Metrics!$P$18,Metrics!$P$2,Metrics!$Q$2))))))))))</f>
        <v>0</v>
      </c>
      <c r="W86">
        <f>IF(I86&lt;Metrics!$G$19,Metrics!$G$2,IF(I86&lt;Metrics!$H$19,Metrics!$H$2,IF(I86&lt;Metrics!$I$19,Metrics!$I$2,IF(I86&lt;Metrics!$J$19,Metrics!$J$2,IF(I86&lt;Metrics!$K$19,Metrics!$K$2,IF(I86&lt;Metrics!$L$19,Metrics!$L$2,IF(I86&lt;Metrics!$M$19,Metrics!$M$2,IF(I86&lt;Metrics!$N$19,Metrics!$N$2,IF(I86&lt;Metrics!$O$19,Metrics!$O$2,IF(I86&lt;Metrics!$P$19,Metrics!$P$2,Metrics!$Q$2))))))))))</f>
        <v>0</v>
      </c>
      <c r="X86">
        <f>IF(J86&lt;Metrics!$G$20,Metrics!$G$2,IF(J86&lt;Metrics!$H$20,Metrics!$H$2,IF(J86&lt;Metrics!$I$20,Metrics!$I$2,IF(J86&lt;Metrics!$J$20,Metrics!$J$2,IF(J86&lt;Metrics!$K$20,Metrics!$K$2,IF(J86&lt;Metrics!$L$20,Metrics!$L$2,IF(J86&lt;Metrics!$M$20,Metrics!$M$2,IF(J86&lt;Metrics!$N$20,Metrics!$N$2,IF(J86&lt;Metrics!$O$20,Metrics!$O$2,IF(J86&lt;Metrics!$P$20,Metrics!$P$2,Metrics!$Q$2))))))))))</f>
        <v>0</v>
      </c>
      <c r="Y86">
        <f>IF(K86&lt;Metrics!$G$12,Metrics!$G$2,IF(K86&lt;Metrics!$H$12,Metrics!$H$2,IF(K86&lt;Metrics!$I$12,Metrics!$I$2,IF(K86&lt;Metrics!$J$12,Metrics!$J$2,IF(K86&lt;Metrics!$K$12,Metrics!$K$2,IF(K86&lt;Metrics!$L$12,Metrics!$L$2,IF(K86&lt;Metrics!$M$12,Metrics!$M$2,IF(K86&lt;Metrics!$N$12,Metrics!$N$2,IF(K86&lt;Metrics!$O$12,Metrics!$O$2,IF(K86&lt;Metrics!$P$12,Metrics!$P$2,Metrics!$Q$2))))))))))</f>
        <v>0</v>
      </c>
      <c r="Z86">
        <f>IF(L86&lt;Metrics!$G$13,Metrics!$G$2,IF(L86&lt;Metrics!$H$13,Metrics!$H$2,IF(L86&lt;Metrics!$I$13,Metrics!$I$2,IF(L86&lt;Metrics!$J$13,Metrics!$J$2,IF(L86&lt;Metrics!$K$13,Metrics!$K$2,IF(L86&lt;Metrics!$L$13,Metrics!$L$2,IF(L86&lt;Metrics!$M$13,Metrics!$M$2,IF(L86&lt;Metrics!$N$13,Metrics!$N$2,IF(L86&lt;Metrics!$O$13,Metrics!$O$2,IF(L86&lt;Metrics!$P$13,Metrics!$P$2,Metrics!$Q$2))))))))))</f>
        <v>0</v>
      </c>
      <c r="AA86">
        <f>IF(M86&lt;Metrics!$G$14,Metrics!$G$2,IF(M86&lt;Metrics!$H$14,Metrics!$H$2,IF(M86&lt;Metrics!$I$14,Metrics!$I$2,IF(M86&lt;Metrics!$J$14,Metrics!$J$2,IF(M86&lt;Metrics!$K$14,Metrics!$K$2,IF(M86&lt;Metrics!$L$14,Metrics!$L$2,IF(M86&lt;Metrics!$M$14,Metrics!$M$2,IF(M86&lt;Metrics!$N$14,Metrics!$N$2,IF(M86&lt;Metrics!$O$14,Metrics!$O$2,IF(M86&lt;Metrics!$P$14,Metrics!$P$2,Metrics!$Q$2))))))))))</f>
        <v>0</v>
      </c>
      <c r="AB86">
        <f>IF(N86&lt;Metrics!$G$16,Metrics!$G$2,IF(N86&lt;Metrics!$H$16,Metrics!$H$2,IF(N86&lt;Metrics!$I$16,Metrics!$I$2,IF(N86&lt;Metrics!$J$16,Metrics!$J$2,IF(N86&lt;Metrics!$K$16,Metrics!$K$2,IF(N86&lt;Metrics!$L$16,Metrics!$L$2,IF(N86&lt;Metrics!$M$16,Metrics!$M$2,IF(N86&lt;Metrics!$N$16,Metrics!$N$2,IF(N86&lt;Metrics!$O$16,Metrics!$O$2,IF(N86&lt;Metrics!$P$16,Metrics!$P$2,Metrics!$Q$2))))))))))</f>
        <v>0</v>
      </c>
      <c r="AC86">
        <f>IF(O86&lt;Metrics!$G$22,Metrics!$G$2,IF(O86&lt;Metrics!$H$22,Metrics!$H$2,IF(O86&lt;Metrics!$I$22,Metrics!$I$2,IF(O86&lt;Metrics!$J$22,Metrics!$J$2,IF(O86&lt;Metrics!$K$22,Metrics!$K$2,IF(O86&lt;Metrics!$L$22,Metrics!$L$2,IF(O86&lt;Metrics!$M$22,Metrics!$M$2,IF(O86&lt;Metrics!$N$22,Metrics!$N$2,IF(O86&lt;Metrics!$O$22,Metrics!$O$2,IF(O86&lt;Metrics!$P$22,Metrics!$P$2,Metrics!$Q$2))))))))))</f>
        <v>1</v>
      </c>
      <c r="AD86" s="38">
        <f>(P86*Metrics!F$4)+(Q86*Metrics!F$8)+(S86*Metrics!F$9)+(U86*Metrics!F$10)+(V86*Metrics!F$18)+('Final Metrics'!W22*Metrics!F$19)+('Final Metrics'!X22*Metrics!F$20)+('Final Metrics'!Y22*Metrics!F$12)+('Final Metrics'!Z22*Metrics!F$13)+('Final Metrics'!AA22*Metrics!F$14)+('Final Metrics'!AB22*Metrics!F$16)</f>
        <v>165.625</v>
      </c>
      <c r="AE86" s="39">
        <f>AD86/AD$1</f>
        <v>0.16562499999999999</v>
      </c>
    </row>
    <row r="87" spans="1:31">
      <c r="A87" s="12" t="s">
        <v>214</v>
      </c>
      <c r="B87" s="14">
        <v>484</v>
      </c>
      <c r="C87" s="16">
        <v>4.75</v>
      </c>
      <c r="D87" s="14">
        <v>91</v>
      </c>
      <c r="E87" s="14">
        <v>91</v>
      </c>
      <c r="F87" s="14"/>
      <c r="G87" s="14">
        <v>444</v>
      </c>
      <c r="H87" s="98">
        <v>53</v>
      </c>
      <c r="I87" s="98">
        <v>755</v>
      </c>
      <c r="J87" s="98">
        <v>56</v>
      </c>
      <c r="K87" s="98">
        <v>5359</v>
      </c>
      <c r="L87" s="98">
        <v>2365</v>
      </c>
      <c r="M87" s="98">
        <v>5147</v>
      </c>
      <c r="N87" s="98">
        <v>62</v>
      </c>
      <c r="O87" s="56">
        <v>1894</v>
      </c>
      <c r="P87">
        <f>IF(B87&lt;Metrics!$G$4,Metrics!$G$2,IF(B87&lt;Metrics!$H$4,Metrics!$H$2,IF(B87&lt;Metrics!$I$4,Metrics!$I$2,IF(B87&lt;Metrics!$J$4,Metrics!$J$2,IF(B87&lt;Metrics!$K$4,Metrics!$K$2,IF(B87&lt;Metrics!$L$4,Metrics!$L$2,IF(B87&lt;Metrics!$M$4,Metrics!$M$2,IF(B87&lt;Metrics!$N$4,Metrics!$N$2,IF(B87&lt;Metrics!$O$4,Metrics!$O$2,IF(B87&lt;Metrics!$P$4,Metrics!$P$2,Metrics!Q$2))))))))))</f>
        <v>5</v>
      </c>
      <c r="Q87">
        <f>IF(C87=Metrics!$G$8,Metrics!$G$2,IF(C87&lt;Metrics!$H$8,Metrics!$H$2,IF(C87&lt;Metrics!$I$8,Metrics!$I$2,IF(C87&lt;Metrics!$J$8,Metrics!$J$2,IF(C87&lt;Metrics!$K$8,Metrics!$K$2,IF(C87&lt;Metrics!$L$8,Metrics!$L$2,IF(C87&lt;Metrics!$M$8,Metrics!$M$2,IF(C87&lt;Metrics!$N$8,Metrics!$N$2,IF(C87&lt;Metrics!$O$8,Metrics!$O$2,IF(C87&lt;Metrics!$P$8,Metrics!$P$2,Metrics!$Q$2))))))))))</f>
        <v>9</v>
      </c>
      <c r="S87">
        <f>IF(E87&lt;Metrics!$G$9,Metrics!$G$2,IF(E87&lt;Metrics!$H$9,Metrics!$H$2,IF(E87&lt;Metrics!$I$9,Metrics!$I$2,IF(E87&lt;Metrics!$J$9,Metrics!$J$2,IF(E87&lt;Metrics!$K$9,Metrics!$K$2,IF(E87&lt;Metrics!$L$9,Metrics!$L$2,IF(E87&lt;Metrics!$M$9,Metrics!$M$2,IF(E87&lt;Metrics!$N$9,Metrics!$N$2,IF(E87&lt;Metrics!$O$9,Metrics!$O$2,IF(E87&lt;Metrics!$P$9,Metrics!$P$2,Metrics!$Q$2))))))))))</f>
        <v>4</v>
      </c>
      <c r="U87">
        <f>IF(G87&lt;Metrics!$G$10,Metrics!$G$2,IF(G87&lt;Metrics!$H$10,Metrics!$H$2,IF(G87&lt;Metrics!$I$10,Metrics!$I$2,IF(G87&lt;Metrics!$J$10,Metrics!$J$2,IF(G87&lt;Metrics!$K$10,Metrics!$K$2,IF(G87&lt;Metrics!$L$10,Metrics!$L$2,IF(G87&lt;Metrics!$M$10,Metrics!$M$2,IF(G87&lt;Metrics!$N$10,Metrics!$N$2,IF(G87&lt;Metrics!$O$10,Metrics!$O$2,IF(G87&lt;Metrics!$P$10,Metrics!$P$2,Metrics!$Q$2))))))))))</f>
        <v>6</v>
      </c>
      <c r="V87">
        <f>IF(H87&lt;Metrics!$G$18,Metrics!$G$2,IF(H87&lt;Metrics!$H$18,Metrics!$H$2,IF(H87&lt;Metrics!$I$18,Metrics!$I$2,IF(H87&lt;Metrics!$J$18,Metrics!$J$2,IF(H87&lt;Metrics!$K$18,Metrics!$K$2,IF(H87&lt;Metrics!$L$18,Metrics!$L$2,IF(H87&lt;Metrics!$M$18,Metrics!$M$2,IF(H87&lt;Metrics!$N$18,Metrics!$N$2,IF(H87&lt;Metrics!$O$18,Metrics!$O$2,IF(H87&lt;Metrics!$P$18,Metrics!$P$2,Metrics!$Q$2))))))))))</f>
        <v>7</v>
      </c>
      <c r="W87">
        <f>IF(I87&lt;Metrics!$G$19,Metrics!$G$2,IF(I87&lt;Metrics!$H$19,Metrics!$H$2,IF(I87&lt;Metrics!$I$19,Metrics!$I$2,IF(I87&lt;Metrics!$J$19,Metrics!$J$2,IF(I87&lt;Metrics!$K$19,Metrics!$K$2,IF(I87&lt;Metrics!$L$19,Metrics!$L$2,IF(I87&lt;Metrics!$M$19,Metrics!$M$2,IF(I87&lt;Metrics!$N$19,Metrics!$N$2,IF(I87&lt;Metrics!$O$19,Metrics!$O$2,IF(I87&lt;Metrics!$P$19,Metrics!$P$2,Metrics!$Q$2))))))))))</f>
        <v>6</v>
      </c>
      <c r="X87">
        <f>IF(J87&lt;Metrics!$G$20,Metrics!$G$2,IF(J87&lt;Metrics!$H$20,Metrics!$H$2,IF(J87&lt;Metrics!$I$20,Metrics!$I$2,IF(J87&lt;Metrics!$J$20,Metrics!$J$2,IF(J87&lt;Metrics!$K$20,Metrics!$K$2,IF(J87&lt;Metrics!$L$20,Metrics!$L$2,IF(J87&lt;Metrics!$M$20,Metrics!$M$2,IF(J87&lt;Metrics!$N$20,Metrics!$N$2,IF(J87&lt;Metrics!$O$20,Metrics!$O$2,IF(J87&lt;Metrics!$P$20,Metrics!$P$2,Metrics!$Q$2))))))))))</f>
        <v>6</v>
      </c>
      <c r="Y87">
        <f>IF(K87&lt;Metrics!$G$12,Metrics!$G$2,IF(K87&lt;Metrics!$H$12,Metrics!$H$2,IF(K87&lt;Metrics!$I$12,Metrics!$I$2,IF(K87&lt;Metrics!$J$12,Metrics!$J$2,IF(K87&lt;Metrics!$K$12,Metrics!$K$2,IF(K87&lt;Metrics!$L$12,Metrics!$L$2,IF(K87&lt;Metrics!$M$12,Metrics!$M$2,IF(K87&lt;Metrics!$N$12,Metrics!$N$2,IF(K87&lt;Metrics!$O$12,Metrics!$O$2,IF(K87&lt;Metrics!$P$12,Metrics!$P$2,Metrics!$Q$2))))))))))</f>
        <v>3</v>
      </c>
      <c r="Z87">
        <f>IF(L87&lt;Metrics!$G$13,Metrics!$G$2,IF(L87&lt;Metrics!$H$13,Metrics!$H$2,IF(L87&lt;Metrics!$I$13,Metrics!$I$2,IF(L87&lt;Metrics!$J$13,Metrics!$J$2,IF(L87&lt;Metrics!$K$13,Metrics!$K$2,IF(L87&lt;Metrics!$L$13,Metrics!$L$2,IF(L87&lt;Metrics!$M$13,Metrics!$M$2,IF(L87&lt;Metrics!$N$13,Metrics!$N$2,IF(L87&lt;Metrics!$O$13,Metrics!$O$2,IF(L87&lt;Metrics!$P$13,Metrics!$P$2,Metrics!$Q$2))))))))))</f>
        <v>5</v>
      </c>
      <c r="AA87">
        <f>IF(M87&lt;Metrics!$G$14,Metrics!$G$2,IF(M87&lt;Metrics!$H$14,Metrics!$H$2,IF(M87&lt;Metrics!$I$14,Metrics!$I$2,IF(M87&lt;Metrics!$J$14,Metrics!$J$2,IF(M87&lt;Metrics!$K$14,Metrics!$K$2,IF(M87&lt;Metrics!$L$14,Metrics!$L$2,IF(M87&lt;Metrics!$M$14,Metrics!$M$2,IF(M87&lt;Metrics!$N$14,Metrics!$N$2,IF(M87&lt;Metrics!$O$14,Metrics!$O$2,IF(M87&lt;Metrics!$P$14,Metrics!$P$2,Metrics!$Q$2))))))))))</f>
        <v>3</v>
      </c>
      <c r="AB87">
        <f>IF(N87&lt;Metrics!$G$16,Metrics!$G$2,IF(N87&lt;Metrics!$H$16,Metrics!$H$2,IF(N87&lt;Metrics!$I$16,Metrics!$I$2,IF(N87&lt;Metrics!$J$16,Metrics!$J$2,IF(N87&lt;Metrics!$K$16,Metrics!$K$2,IF(N87&lt;Metrics!$L$16,Metrics!$L$2,IF(N87&lt;Metrics!$M$16,Metrics!$M$2,IF(N87&lt;Metrics!$N$16,Metrics!$N$2,IF(N87&lt;Metrics!$O$16,Metrics!$O$2,IF(N87&lt;Metrics!$P$16,Metrics!$P$2,Metrics!$Q$2))))))))))</f>
        <v>7</v>
      </c>
      <c r="AC87">
        <f>IF(O87&lt;Metrics!$G$22,Metrics!$G$2,IF(O87&lt;Metrics!$H$22,Metrics!$H$2,IF(O87&lt;Metrics!$I$22,Metrics!$I$2,IF(O87&lt;Metrics!$J$22,Metrics!$J$2,IF(O87&lt;Metrics!$K$22,Metrics!$K$2,IF(O87&lt;Metrics!$L$22,Metrics!$L$2,IF(O87&lt;Metrics!$M$22,Metrics!$M$2,IF(O87&lt;Metrics!$N$22,Metrics!$N$2,IF(O87&lt;Metrics!$O$22,Metrics!$O$2,IF(O87&lt;Metrics!$P$22,Metrics!$P$2,Metrics!$Q$2))))))))))</f>
        <v>4</v>
      </c>
      <c r="AD87" s="38">
        <f>(P87*Metrics!F$4)+(Q87*Metrics!F$8)+(S87*Metrics!F$9)+(U87*Metrics!F$10)+(V87*Metrics!F$18)+('Final Metrics'!W39*Metrics!F$19)+('Final Metrics'!X39*Metrics!F$20)+('Final Metrics'!Y39*Metrics!F$12)+('Final Metrics'!Z39*Metrics!F$13)+('Final Metrics'!AA39*Metrics!F$14)+('Final Metrics'!AB39*Metrics!F$16)</f>
        <v>360.375</v>
      </c>
      <c r="AE87" s="39">
        <f>AD87/AD$1</f>
        <v>0.360375</v>
      </c>
    </row>
    <row r="88" spans="1:31">
      <c r="A88" s="12" t="s">
        <v>217</v>
      </c>
      <c r="B88" s="14">
        <v>779</v>
      </c>
      <c r="C88" s="16"/>
      <c r="D88" s="14"/>
      <c r="E88" s="14"/>
      <c r="F88" s="14"/>
      <c r="G88" s="14">
        <v>0</v>
      </c>
      <c r="H88" s="98">
        <v>68</v>
      </c>
      <c r="I88" s="98">
        <v>895</v>
      </c>
      <c r="J88" s="98">
        <v>72</v>
      </c>
      <c r="K88" s="98">
        <v>67497</v>
      </c>
      <c r="L88" s="98">
        <v>801</v>
      </c>
      <c r="M88" s="98">
        <v>17528</v>
      </c>
      <c r="N88" s="98">
        <v>80</v>
      </c>
      <c r="O88" s="56">
        <v>0</v>
      </c>
      <c r="P88">
        <f>IF(B88&lt;Metrics!$G$4,Metrics!$G$2,IF(B88&lt;Metrics!$H$4,Metrics!$H$2,IF(B88&lt;Metrics!$I$4,Metrics!$I$2,IF(B88&lt;Metrics!$J$4,Metrics!$J$2,IF(B88&lt;Metrics!$K$4,Metrics!$K$2,IF(B88&lt;Metrics!$L$4,Metrics!$L$2,IF(B88&lt;Metrics!$M$4,Metrics!$M$2,IF(B88&lt;Metrics!$N$4,Metrics!$N$2,IF(B88&lt;Metrics!$O$4,Metrics!$O$2,IF(B88&lt;Metrics!$P$4,Metrics!$P$2,Metrics!Q$2))))))))))</f>
        <v>5</v>
      </c>
      <c r="Q88">
        <f>IF(C88=Metrics!$G$8,Metrics!$G$2,IF(C88&lt;Metrics!$H$8,Metrics!$H$2,IF(C88&lt;Metrics!$I$8,Metrics!$I$2,IF(C88&lt;Metrics!$J$8,Metrics!$J$2,IF(C88&lt;Metrics!$K$8,Metrics!$K$2,IF(C88&lt;Metrics!$L$8,Metrics!$L$2,IF(C88&lt;Metrics!$M$8,Metrics!$M$2,IF(C88&lt;Metrics!$N$8,Metrics!$N$2,IF(C88&lt;Metrics!$O$8,Metrics!$O$2,IF(C88&lt;Metrics!$P$8,Metrics!$P$2,Metrics!$Q$2))))))))))</f>
        <v>0</v>
      </c>
      <c r="S88">
        <f>IF(E88&lt;Metrics!$G$9,Metrics!$G$2,IF(E88&lt;Metrics!$H$9,Metrics!$H$2,IF(E88&lt;Metrics!$I$9,Metrics!$I$2,IF(E88&lt;Metrics!$J$9,Metrics!$J$2,IF(E88&lt;Metrics!$K$9,Metrics!$K$2,IF(E88&lt;Metrics!$L$9,Metrics!$L$2,IF(E88&lt;Metrics!$M$9,Metrics!$M$2,IF(E88&lt;Metrics!$N$9,Metrics!$N$2,IF(E88&lt;Metrics!$O$9,Metrics!$O$2,IF(E88&lt;Metrics!$P$9,Metrics!$P$2,Metrics!$Q$2))))))))))</f>
        <v>0</v>
      </c>
      <c r="U88">
        <f>IF(G88&lt;Metrics!$G$10,Metrics!$G$2,IF(G88&lt;Metrics!$H$10,Metrics!$H$2,IF(G88&lt;Metrics!$I$10,Metrics!$I$2,IF(G88&lt;Metrics!$J$10,Metrics!$J$2,IF(G88&lt;Metrics!$K$10,Metrics!$K$2,IF(G88&lt;Metrics!$L$10,Metrics!$L$2,IF(G88&lt;Metrics!$M$10,Metrics!$M$2,IF(G88&lt;Metrics!$N$10,Metrics!$N$2,IF(G88&lt;Metrics!$O$10,Metrics!$O$2,IF(G88&lt;Metrics!$P$10,Metrics!$P$2,Metrics!$Q$2))))))))))</f>
        <v>0</v>
      </c>
      <c r="V88">
        <f>IF(H88&lt;Metrics!$G$18,Metrics!$G$2,IF(H88&lt;Metrics!$H$18,Metrics!$H$2,IF(H88&lt;Metrics!$I$18,Metrics!$I$2,IF(H88&lt;Metrics!$J$18,Metrics!$J$2,IF(H88&lt;Metrics!$K$18,Metrics!$K$2,IF(H88&lt;Metrics!$L$18,Metrics!$L$2,IF(H88&lt;Metrics!$M$18,Metrics!$M$2,IF(H88&lt;Metrics!$N$18,Metrics!$N$2,IF(H88&lt;Metrics!$O$18,Metrics!$O$2,IF(H88&lt;Metrics!$P$18,Metrics!$P$2,Metrics!$Q$2))))))))))</f>
        <v>9</v>
      </c>
      <c r="W88">
        <f>IF(I88&lt;Metrics!$G$19,Metrics!$G$2,IF(I88&lt;Metrics!$H$19,Metrics!$H$2,IF(I88&lt;Metrics!$I$19,Metrics!$I$2,IF(I88&lt;Metrics!$J$19,Metrics!$J$2,IF(I88&lt;Metrics!$K$19,Metrics!$K$2,IF(I88&lt;Metrics!$L$19,Metrics!$L$2,IF(I88&lt;Metrics!$M$19,Metrics!$M$2,IF(I88&lt;Metrics!$N$19,Metrics!$N$2,IF(I88&lt;Metrics!$O$19,Metrics!$O$2,IF(I88&lt;Metrics!$P$19,Metrics!$P$2,Metrics!$Q$2))))))))))</f>
        <v>9</v>
      </c>
      <c r="X88">
        <f>IF(J88&lt;Metrics!$G$20,Metrics!$G$2,IF(J88&lt;Metrics!$H$20,Metrics!$H$2,IF(J88&lt;Metrics!$I$20,Metrics!$I$2,IF(J88&lt;Metrics!$J$20,Metrics!$J$2,IF(J88&lt;Metrics!$K$20,Metrics!$K$2,IF(J88&lt;Metrics!$L$20,Metrics!$L$2,IF(J88&lt;Metrics!$M$20,Metrics!$M$2,IF(J88&lt;Metrics!$N$20,Metrics!$N$2,IF(J88&lt;Metrics!$O$20,Metrics!$O$2,IF(J88&lt;Metrics!$P$20,Metrics!$P$2,Metrics!$Q$2))))))))))</f>
        <v>8</v>
      </c>
      <c r="Y88">
        <f>IF(K88&lt;Metrics!$G$12,Metrics!$G$2,IF(K88&lt;Metrics!$H$12,Metrics!$H$2,IF(K88&lt;Metrics!$I$12,Metrics!$I$2,IF(K88&lt;Metrics!$J$12,Metrics!$J$2,IF(K88&lt;Metrics!$K$12,Metrics!$K$2,IF(K88&lt;Metrics!$L$12,Metrics!$L$2,IF(K88&lt;Metrics!$M$12,Metrics!$M$2,IF(K88&lt;Metrics!$N$12,Metrics!$N$2,IF(K88&lt;Metrics!$O$12,Metrics!$O$2,IF(K88&lt;Metrics!$P$12,Metrics!$P$2,Metrics!$Q$2))))))))))</f>
        <v>6</v>
      </c>
      <c r="Z88">
        <f>IF(L88&lt;Metrics!$G$13,Metrics!$G$2,IF(L88&lt;Metrics!$H$13,Metrics!$H$2,IF(L88&lt;Metrics!$I$13,Metrics!$I$2,IF(L88&lt;Metrics!$J$13,Metrics!$J$2,IF(L88&lt;Metrics!$K$13,Metrics!$K$2,IF(L88&lt;Metrics!$L$13,Metrics!$L$2,IF(L88&lt;Metrics!$M$13,Metrics!$M$2,IF(L88&lt;Metrics!$N$13,Metrics!$N$2,IF(L88&lt;Metrics!$O$13,Metrics!$O$2,IF(L88&lt;Metrics!$P$13,Metrics!$P$2,Metrics!$Q$2))))))))))</f>
        <v>3</v>
      </c>
      <c r="AA88">
        <f>IF(M88&lt;Metrics!$G$14,Metrics!$G$2,IF(M88&lt;Metrics!$H$14,Metrics!$H$2,IF(M88&lt;Metrics!$I$14,Metrics!$I$2,IF(M88&lt;Metrics!$J$14,Metrics!$J$2,IF(M88&lt;Metrics!$K$14,Metrics!$K$2,IF(M88&lt;Metrics!$L$14,Metrics!$L$2,IF(M88&lt;Metrics!$M$14,Metrics!$M$2,IF(M88&lt;Metrics!$N$14,Metrics!$N$2,IF(M88&lt;Metrics!$O$14,Metrics!$O$2,IF(M88&lt;Metrics!$P$14,Metrics!$P$2,Metrics!$Q$2))))))))))</f>
        <v>6</v>
      </c>
      <c r="AB88">
        <f>IF(N88&lt;Metrics!$G$16,Metrics!$G$2,IF(N88&lt;Metrics!$H$16,Metrics!$H$2,IF(N88&lt;Metrics!$I$16,Metrics!$I$2,IF(N88&lt;Metrics!$J$16,Metrics!$J$2,IF(N88&lt;Metrics!$K$16,Metrics!$K$2,IF(N88&lt;Metrics!$L$16,Metrics!$L$2,IF(N88&lt;Metrics!$M$16,Metrics!$M$2,IF(N88&lt;Metrics!$N$16,Metrics!$N$2,IF(N88&lt;Metrics!$O$16,Metrics!$O$2,IF(N88&lt;Metrics!$P$16,Metrics!$P$2,Metrics!$Q$2))))))))))</f>
        <v>10</v>
      </c>
      <c r="AC88">
        <f>IF(O88&lt;Metrics!$G$22,Metrics!$G$2,IF(O88&lt;Metrics!$H$22,Metrics!$H$2,IF(O88&lt;Metrics!$I$22,Metrics!$I$2,IF(O88&lt;Metrics!$J$22,Metrics!$J$2,IF(O88&lt;Metrics!$K$22,Metrics!$K$2,IF(O88&lt;Metrics!$L$22,Metrics!$L$2,IF(O88&lt;Metrics!$M$22,Metrics!$M$2,IF(O88&lt;Metrics!$N$22,Metrics!$N$2,IF(O88&lt;Metrics!$O$22,Metrics!$O$2,IF(O88&lt;Metrics!$P$22,Metrics!$P$2,Metrics!$Q$2))))))))))</f>
        <v>0</v>
      </c>
      <c r="AD88" s="38">
        <f>(P88*Metrics!F$4)+(Q88*Metrics!F$8)+(S88*Metrics!F$9)+(U88*Metrics!F$10)+(V88*Metrics!F$18)+('Final Metrics'!W29*Metrics!F$19)+('Final Metrics'!X29*Metrics!F$20)+('Final Metrics'!Y29*Metrics!F$12)+('Final Metrics'!Z29*Metrics!F$13)+('Final Metrics'!AA29*Metrics!F$14)+('Final Metrics'!AB29*Metrics!F$16)</f>
        <v>198.5</v>
      </c>
      <c r="AE88" s="39">
        <f>AD88/AD$1</f>
        <v>0.19850000000000001</v>
      </c>
    </row>
    <row r="89" spans="1:31">
      <c r="A89" s="12" t="s">
        <v>220</v>
      </c>
      <c r="B89" s="14">
        <v>16</v>
      </c>
      <c r="C89" s="16">
        <v>5</v>
      </c>
      <c r="D89" s="14">
        <v>113</v>
      </c>
      <c r="E89" s="14">
        <v>113</v>
      </c>
      <c r="F89" s="14"/>
      <c r="G89" s="14">
        <v>565</v>
      </c>
      <c r="H89" s="98">
        <v>52</v>
      </c>
      <c r="I89" s="98">
        <v>764</v>
      </c>
      <c r="J89" s="98">
        <v>49</v>
      </c>
      <c r="K89" s="98">
        <v>1583</v>
      </c>
      <c r="L89" s="98">
        <v>1354</v>
      </c>
      <c r="M89" s="98">
        <v>9355</v>
      </c>
      <c r="N89" s="98">
        <v>74</v>
      </c>
      <c r="O89" s="56">
        <v>28</v>
      </c>
      <c r="P89">
        <f>IF(B89&lt;Metrics!$G$4,Metrics!$G$2,IF(B89&lt;Metrics!$H$4,Metrics!$H$2,IF(B89&lt;Metrics!$I$4,Metrics!$I$2,IF(B89&lt;Metrics!$J$4,Metrics!$J$2,IF(B89&lt;Metrics!$K$4,Metrics!$K$2,IF(B89&lt;Metrics!$L$4,Metrics!$L$2,IF(B89&lt;Metrics!$M$4,Metrics!$M$2,IF(B89&lt;Metrics!$N$4,Metrics!$N$2,IF(B89&lt;Metrics!$O$4,Metrics!$O$2,IF(B89&lt;Metrics!$P$4,Metrics!$P$2,Metrics!Q$2))))))))))</f>
        <v>0</v>
      </c>
      <c r="Q89">
        <f>IF(C89=Metrics!$G$8,Metrics!$G$2,IF(C89&lt;Metrics!$H$8,Metrics!$H$2,IF(C89&lt;Metrics!$I$8,Metrics!$I$2,IF(C89&lt;Metrics!$J$8,Metrics!$J$2,IF(C89&lt;Metrics!$K$8,Metrics!$K$2,IF(C89&lt;Metrics!$L$8,Metrics!$L$2,IF(C89&lt;Metrics!$M$8,Metrics!$M$2,IF(C89&lt;Metrics!$N$8,Metrics!$N$2,IF(C89&lt;Metrics!$O$8,Metrics!$O$2,IF(C89&lt;Metrics!$P$8,Metrics!$P$2,Metrics!$Q$2))))))))))</f>
        <v>10</v>
      </c>
      <c r="S89">
        <f>IF(E89&lt;Metrics!$G$9,Metrics!$G$2,IF(E89&lt;Metrics!$H$9,Metrics!$H$2,IF(E89&lt;Metrics!$I$9,Metrics!$I$2,IF(E89&lt;Metrics!$J$9,Metrics!$J$2,IF(E89&lt;Metrics!$K$9,Metrics!$K$2,IF(E89&lt;Metrics!$L$9,Metrics!$L$2,IF(E89&lt;Metrics!$M$9,Metrics!$M$2,IF(E89&lt;Metrics!$N$9,Metrics!$N$2,IF(E89&lt;Metrics!$O$9,Metrics!$O$2,IF(E89&lt;Metrics!$P$9,Metrics!$P$2,Metrics!$Q$2))))))))))</f>
        <v>5</v>
      </c>
      <c r="U89">
        <f>IF(G89&lt;Metrics!$G$10,Metrics!$G$2,IF(G89&lt;Metrics!$H$10,Metrics!$H$2,IF(G89&lt;Metrics!$I$10,Metrics!$I$2,IF(G89&lt;Metrics!$J$10,Metrics!$J$2,IF(G89&lt;Metrics!$K$10,Metrics!$K$2,IF(G89&lt;Metrics!$L$10,Metrics!$L$2,IF(G89&lt;Metrics!$M$10,Metrics!$M$2,IF(G89&lt;Metrics!$N$10,Metrics!$N$2,IF(G89&lt;Metrics!$O$10,Metrics!$O$2,IF(G89&lt;Metrics!$P$10,Metrics!$P$2,Metrics!$Q$2))))))))))</f>
        <v>6</v>
      </c>
      <c r="V89">
        <f>IF(H89&lt;Metrics!$G$18,Metrics!$G$2,IF(H89&lt;Metrics!$H$18,Metrics!$H$2,IF(H89&lt;Metrics!$I$18,Metrics!$I$2,IF(H89&lt;Metrics!$J$18,Metrics!$J$2,IF(H89&lt;Metrics!$K$18,Metrics!$K$2,IF(H89&lt;Metrics!$L$18,Metrics!$L$2,IF(H89&lt;Metrics!$M$18,Metrics!$M$2,IF(H89&lt;Metrics!$N$18,Metrics!$N$2,IF(H89&lt;Metrics!$O$18,Metrics!$O$2,IF(H89&lt;Metrics!$P$18,Metrics!$P$2,Metrics!$Q$2))))))))))</f>
        <v>7</v>
      </c>
      <c r="W89">
        <f>IF(I89&lt;Metrics!$G$19,Metrics!$G$2,IF(I89&lt;Metrics!$H$19,Metrics!$H$2,IF(I89&lt;Metrics!$I$19,Metrics!$I$2,IF(I89&lt;Metrics!$J$19,Metrics!$J$2,IF(I89&lt;Metrics!$K$19,Metrics!$K$2,IF(I89&lt;Metrics!$L$19,Metrics!$L$2,IF(I89&lt;Metrics!$M$19,Metrics!$M$2,IF(I89&lt;Metrics!$N$19,Metrics!$N$2,IF(I89&lt;Metrics!$O$19,Metrics!$O$2,IF(I89&lt;Metrics!$P$19,Metrics!$P$2,Metrics!$Q$2))))))))))</f>
        <v>6</v>
      </c>
      <c r="X89">
        <f>IF(J89&lt;Metrics!$G$20,Metrics!$G$2,IF(J89&lt;Metrics!$H$20,Metrics!$H$2,IF(J89&lt;Metrics!$I$20,Metrics!$I$2,IF(J89&lt;Metrics!$J$20,Metrics!$J$2,IF(J89&lt;Metrics!$K$20,Metrics!$K$2,IF(J89&lt;Metrics!$L$20,Metrics!$L$2,IF(J89&lt;Metrics!$M$20,Metrics!$M$2,IF(J89&lt;Metrics!$N$20,Metrics!$N$2,IF(J89&lt;Metrics!$O$20,Metrics!$O$2,IF(J89&lt;Metrics!$P$20,Metrics!$P$2,Metrics!$Q$2))))))))))</f>
        <v>5</v>
      </c>
      <c r="Y89">
        <f>IF(K89&lt;Metrics!$G$12,Metrics!$G$2,IF(K89&lt;Metrics!$H$12,Metrics!$H$2,IF(K89&lt;Metrics!$I$12,Metrics!$I$2,IF(K89&lt;Metrics!$J$12,Metrics!$J$2,IF(K89&lt;Metrics!$K$12,Metrics!$K$2,IF(K89&lt;Metrics!$L$12,Metrics!$L$2,IF(K89&lt;Metrics!$M$12,Metrics!$M$2,IF(K89&lt;Metrics!$N$12,Metrics!$N$2,IF(K89&lt;Metrics!$O$12,Metrics!$O$2,IF(K89&lt;Metrics!$P$12,Metrics!$P$2,Metrics!$Q$2))))))))))</f>
        <v>2</v>
      </c>
      <c r="Z89">
        <f>IF(L89&lt;Metrics!$G$13,Metrics!$G$2,IF(L89&lt;Metrics!$H$13,Metrics!$H$2,IF(L89&lt;Metrics!$I$13,Metrics!$I$2,IF(L89&lt;Metrics!$J$13,Metrics!$J$2,IF(L89&lt;Metrics!$K$13,Metrics!$K$2,IF(L89&lt;Metrics!$L$13,Metrics!$L$2,IF(L89&lt;Metrics!$M$13,Metrics!$M$2,IF(L89&lt;Metrics!$N$13,Metrics!$N$2,IF(L89&lt;Metrics!$O$13,Metrics!$O$2,IF(L89&lt;Metrics!$P$13,Metrics!$P$2,Metrics!$Q$2))))))))))</f>
        <v>4</v>
      </c>
      <c r="AA89">
        <f>IF(M89&lt;Metrics!$G$14,Metrics!$G$2,IF(M89&lt;Metrics!$H$14,Metrics!$H$2,IF(M89&lt;Metrics!$I$14,Metrics!$I$2,IF(M89&lt;Metrics!$J$14,Metrics!$J$2,IF(M89&lt;Metrics!$K$14,Metrics!$K$2,IF(M89&lt;Metrics!$L$14,Metrics!$L$2,IF(M89&lt;Metrics!$M$14,Metrics!$M$2,IF(M89&lt;Metrics!$N$14,Metrics!$N$2,IF(M89&lt;Metrics!$O$14,Metrics!$O$2,IF(M89&lt;Metrics!$P$14,Metrics!$P$2,Metrics!$Q$2))))))))))</f>
        <v>4</v>
      </c>
      <c r="AB89">
        <f>IF(N89&lt;Metrics!$G$16,Metrics!$G$2,IF(N89&lt;Metrics!$H$16,Metrics!$H$2,IF(N89&lt;Metrics!$I$16,Metrics!$I$2,IF(N89&lt;Metrics!$J$16,Metrics!$J$2,IF(N89&lt;Metrics!$K$16,Metrics!$K$2,IF(N89&lt;Metrics!$L$16,Metrics!$L$2,IF(N89&lt;Metrics!$M$16,Metrics!$M$2,IF(N89&lt;Metrics!$N$16,Metrics!$N$2,IF(N89&lt;Metrics!$O$16,Metrics!$O$2,IF(N89&lt;Metrics!$P$16,Metrics!$P$2,Metrics!$Q$2))))))))))</f>
        <v>9</v>
      </c>
      <c r="AC89">
        <f>IF(O89&lt;Metrics!$G$22,Metrics!$G$2,IF(O89&lt;Metrics!$H$22,Metrics!$H$2,IF(O89&lt;Metrics!$I$22,Metrics!$I$2,IF(O89&lt;Metrics!$J$22,Metrics!$J$2,IF(O89&lt;Metrics!$K$22,Metrics!$K$2,IF(O89&lt;Metrics!$L$22,Metrics!$L$2,IF(O89&lt;Metrics!$M$22,Metrics!$M$2,IF(O89&lt;Metrics!$N$22,Metrics!$N$2,IF(O89&lt;Metrics!$O$22,Metrics!$O$2,IF(O89&lt;Metrics!$P$22,Metrics!$P$2,Metrics!$Q$2))))))))))</f>
        <v>1</v>
      </c>
      <c r="AD89" s="38">
        <f>(P89*Metrics!F$4)+(Q89*Metrics!F$8)+(S89*Metrics!F$9)+(U89*Metrics!F$10)+(V89*Metrics!F$18)+('Final Metrics'!W108*Metrics!F$19)+('Final Metrics'!X108*Metrics!F$20)+('Final Metrics'!Y108*Metrics!F$12)+('Final Metrics'!Z108*Metrics!F$13)+('Final Metrics'!AA108*Metrics!F$14)+('Final Metrics'!AB108*Metrics!F$16)</f>
        <v>213</v>
      </c>
      <c r="AE89" s="39">
        <f>AD89/AD$1</f>
        <v>0.21299999999999999</v>
      </c>
    </row>
    <row r="90" spans="1:31">
      <c r="A90" s="12" t="s">
        <v>223</v>
      </c>
      <c r="B90" s="14"/>
      <c r="C90" s="16"/>
      <c r="D90" s="14">
        <v>0</v>
      </c>
      <c r="E90" s="14">
        <v>0</v>
      </c>
      <c r="F90" s="14"/>
      <c r="G90" s="14">
        <v>0</v>
      </c>
      <c r="H90" s="98">
        <v>26</v>
      </c>
      <c r="I90" s="98">
        <v>743</v>
      </c>
      <c r="J90" s="98">
        <v>47</v>
      </c>
      <c r="K90" s="98">
        <v>1301</v>
      </c>
      <c r="L90" s="98">
        <v>489</v>
      </c>
      <c r="M90" s="98">
        <v>16204</v>
      </c>
      <c r="N90" s="98">
        <v>61</v>
      </c>
      <c r="O90" s="47">
        <v>11</v>
      </c>
      <c r="P90">
        <f>IF(B90&lt;Metrics!$G$4,Metrics!$G$2,IF(B90&lt;Metrics!$H$4,Metrics!$H$2,IF(B90&lt;Metrics!$I$4,Metrics!$I$2,IF(B90&lt;Metrics!$J$4,Metrics!$J$2,IF(B90&lt;Metrics!$K$4,Metrics!$K$2,IF(B90&lt;Metrics!$L$4,Metrics!$L$2,IF(B90&lt;Metrics!$M$4,Metrics!$M$2,IF(B90&lt;Metrics!$N$4,Metrics!$N$2,IF(B90&lt;Metrics!$O$4,Metrics!$O$2,IF(B90&lt;Metrics!$P$4,Metrics!$P$2,Metrics!Q$2))))))))))</f>
        <v>0</v>
      </c>
      <c r="Q90">
        <f>IF(C90=Metrics!$G$8,Metrics!$G$2,IF(C90&lt;Metrics!$H$8,Metrics!$H$2,IF(C90&lt;Metrics!$I$8,Metrics!$I$2,IF(C90&lt;Metrics!$J$8,Metrics!$J$2,IF(C90&lt;Metrics!$K$8,Metrics!$K$2,IF(C90&lt;Metrics!$L$8,Metrics!$L$2,IF(C90&lt;Metrics!$M$8,Metrics!$M$2,IF(C90&lt;Metrics!$N$8,Metrics!$N$2,IF(C90&lt;Metrics!$O$8,Metrics!$O$2,IF(C90&lt;Metrics!$P$8,Metrics!$P$2,Metrics!$Q$2))))))))))</f>
        <v>0</v>
      </c>
      <c r="S90">
        <f>IF(E90&lt;Metrics!$G$9,Metrics!$G$2,IF(E90&lt;Metrics!$H$9,Metrics!$H$2,IF(E90&lt;Metrics!$I$9,Metrics!$I$2,IF(E90&lt;Metrics!$J$9,Metrics!$J$2,IF(E90&lt;Metrics!$K$9,Metrics!$K$2,IF(E90&lt;Metrics!$L$9,Metrics!$L$2,IF(E90&lt;Metrics!$M$9,Metrics!$M$2,IF(E90&lt;Metrics!$N$9,Metrics!$N$2,IF(E90&lt;Metrics!$O$9,Metrics!$O$2,IF(E90&lt;Metrics!$P$9,Metrics!$P$2,Metrics!$Q$2))))))))))</f>
        <v>0</v>
      </c>
      <c r="U90">
        <f>IF(G90&lt;Metrics!$G$10,Metrics!$G$2,IF(G90&lt;Metrics!$H$10,Metrics!$H$2,IF(G90&lt;Metrics!$I$10,Metrics!$I$2,IF(G90&lt;Metrics!$J$10,Metrics!$J$2,IF(G90&lt;Metrics!$K$10,Metrics!$K$2,IF(G90&lt;Metrics!$L$10,Metrics!$L$2,IF(G90&lt;Metrics!$M$10,Metrics!$M$2,IF(G90&lt;Metrics!$N$10,Metrics!$N$2,IF(G90&lt;Metrics!$O$10,Metrics!$O$2,IF(G90&lt;Metrics!$P$10,Metrics!$P$2,Metrics!$Q$2))))))))))</f>
        <v>0</v>
      </c>
      <c r="V90">
        <f>IF(H90&lt;Metrics!$G$18,Metrics!$G$2,IF(H90&lt;Metrics!$H$18,Metrics!$H$2,IF(H90&lt;Metrics!$I$18,Metrics!$I$2,IF(H90&lt;Metrics!$J$18,Metrics!$J$2,IF(H90&lt;Metrics!$K$18,Metrics!$K$2,IF(H90&lt;Metrics!$L$18,Metrics!$L$2,IF(H90&lt;Metrics!$M$18,Metrics!$M$2,IF(H90&lt;Metrics!$N$18,Metrics!$N$2,IF(H90&lt;Metrics!$O$18,Metrics!$O$2,IF(H90&lt;Metrics!$P$18,Metrics!$P$2,Metrics!$Q$2))))))))))</f>
        <v>3</v>
      </c>
      <c r="W90">
        <f>IF(I90&lt;Metrics!$G$19,Metrics!$G$2,IF(I90&lt;Metrics!$H$19,Metrics!$H$2,IF(I90&lt;Metrics!$I$19,Metrics!$I$2,IF(I90&lt;Metrics!$J$19,Metrics!$J$2,IF(I90&lt;Metrics!$K$19,Metrics!$K$2,IF(I90&lt;Metrics!$L$19,Metrics!$L$2,IF(I90&lt;Metrics!$M$19,Metrics!$M$2,IF(I90&lt;Metrics!$N$19,Metrics!$N$2,IF(I90&lt;Metrics!$O$19,Metrics!$O$2,IF(I90&lt;Metrics!$P$19,Metrics!$P$2,Metrics!$Q$2))))))))))</f>
        <v>6</v>
      </c>
      <c r="X90">
        <f>IF(J90&lt;Metrics!$G$20,Metrics!$G$2,IF(J90&lt;Metrics!$H$20,Metrics!$H$2,IF(J90&lt;Metrics!$I$20,Metrics!$I$2,IF(J90&lt;Metrics!$J$20,Metrics!$J$2,IF(J90&lt;Metrics!$K$20,Metrics!$K$2,IF(J90&lt;Metrics!$L$20,Metrics!$L$2,IF(J90&lt;Metrics!$M$20,Metrics!$M$2,IF(J90&lt;Metrics!$N$20,Metrics!$N$2,IF(J90&lt;Metrics!$O$20,Metrics!$O$2,IF(J90&lt;Metrics!$P$20,Metrics!$P$2,Metrics!$Q$2))))))))))</f>
        <v>5</v>
      </c>
      <c r="Y90">
        <f>IF(K90&lt;Metrics!$G$12,Metrics!$G$2,IF(K90&lt;Metrics!$H$12,Metrics!$H$2,IF(K90&lt;Metrics!$I$12,Metrics!$I$2,IF(K90&lt;Metrics!$J$12,Metrics!$J$2,IF(K90&lt;Metrics!$K$12,Metrics!$K$2,IF(K90&lt;Metrics!$L$12,Metrics!$L$2,IF(K90&lt;Metrics!$M$12,Metrics!$M$2,IF(K90&lt;Metrics!$N$12,Metrics!$N$2,IF(K90&lt;Metrics!$O$12,Metrics!$O$2,IF(K90&lt;Metrics!$P$12,Metrics!$P$2,Metrics!$Q$2))))))))))</f>
        <v>1</v>
      </c>
      <c r="Z90">
        <f>IF(L90&lt;Metrics!$G$13,Metrics!$G$2,IF(L90&lt;Metrics!$H$13,Metrics!$H$2,IF(L90&lt;Metrics!$I$13,Metrics!$I$2,IF(L90&lt;Metrics!$J$13,Metrics!$J$2,IF(L90&lt;Metrics!$K$13,Metrics!$K$2,IF(L90&lt;Metrics!$L$13,Metrics!$L$2,IF(L90&lt;Metrics!$M$13,Metrics!$M$2,IF(L90&lt;Metrics!$N$13,Metrics!$N$2,IF(L90&lt;Metrics!$O$13,Metrics!$O$2,IF(L90&lt;Metrics!$P$13,Metrics!$P$2,Metrics!$Q$2))))))))))</f>
        <v>2</v>
      </c>
      <c r="AA90">
        <f>IF(M90&lt;Metrics!$G$14,Metrics!$G$2,IF(M90&lt;Metrics!$H$14,Metrics!$H$2,IF(M90&lt;Metrics!$I$14,Metrics!$I$2,IF(M90&lt;Metrics!$J$14,Metrics!$J$2,IF(M90&lt;Metrics!$K$14,Metrics!$K$2,IF(M90&lt;Metrics!$L$14,Metrics!$L$2,IF(M90&lt;Metrics!$M$14,Metrics!$M$2,IF(M90&lt;Metrics!$N$14,Metrics!$N$2,IF(M90&lt;Metrics!$O$14,Metrics!$O$2,IF(M90&lt;Metrics!$P$14,Metrics!$P$2,Metrics!$Q$2))))))))))</f>
        <v>6</v>
      </c>
      <c r="AB90">
        <f>IF(N90&lt;Metrics!$G$16,Metrics!$G$2,IF(N90&lt;Metrics!$H$16,Metrics!$H$2,IF(N90&lt;Metrics!$I$16,Metrics!$I$2,IF(N90&lt;Metrics!$J$16,Metrics!$J$2,IF(N90&lt;Metrics!$K$16,Metrics!$K$2,IF(N90&lt;Metrics!$L$16,Metrics!$L$2,IF(N90&lt;Metrics!$M$16,Metrics!$M$2,IF(N90&lt;Metrics!$N$16,Metrics!$N$2,IF(N90&lt;Metrics!$O$16,Metrics!$O$2,IF(N90&lt;Metrics!$P$16,Metrics!$P$2,Metrics!$Q$2))))))))))</f>
        <v>7</v>
      </c>
      <c r="AC90">
        <f>IF(O90&lt;Metrics!$G$22,Metrics!$G$2,IF(O90&lt;Metrics!$H$22,Metrics!$H$2,IF(O90&lt;Metrics!$I$22,Metrics!$I$2,IF(O90&lt;Metrics!$J$22,Metrics!$J$2,IF(O90&lt;Metrics!$K$22,Metrics!$K$2,IF(O90&lt;Metrics!$L$22,Metrics!$L$2,IF(O90&lt;Metrics!$M$22,Metrics!$M$2,IF(O90&lt;Metrics!$N$22,Metrics!$N$2,IF(O90&lt;Metrics!$O$22,Metrics!$O$2,IF(O90&lt;Metrics!$P$22,Metrics!$P$2,Metrics!$Q$2))))))))))</f>
        <v>1</v>
      </c>
      <c r="AD90" s="38">
        <f>(P90*Metrics!F$4)+(Q90*Metrics!F$8)+(S90*Metrics!F$9)+(U90*Metrics!F$10)+(V90*Metrics!F$18)+('Final Metrics'!W177*Metrics!F$19)+('Final Metrics'!X177*Metrics!F$20)+('Final Metrics'!Y177*Metrics!F$12)+('Final Metrics'!Z177*Metrics!F$13)+('Final Metrics'!AA177*Metrics!F$14)+('Final Metrics'!AB177*Metrics!F$16)</f>
        <v>97.625</v>
      </c>
      <c r="AE90" s="39">
        <f>AD90/AD$1</f>
        <v>9.7625000000000003E-2</v>
      </c>
    </row>
    <row r="91" spans="1:31">
      <c r="A91" s="12" t="s">
        <v>226</v>
      </c>
      <c r="B91" s="14">
        <v>43</v>
      </c>
      <c r="C91" s="16"/>
      <c r="D91" s="14"/>
      <c r="E91" s="14"/>
      <c r="F91" s="14"/>
      <c r="G91" s="14">
        <v>0</v>
      </c>
      <c r="H91" s="98">
        <v>43</v>
      </c>
      <c r="I91" s="98">
        <v>736</v>
      </c>
      <c r="J91" s="98">
        <v>44</v>
      </c>
      <c r="K91" s="98">
        <v>3929</v>
      </c>
      <c r="L91" s="98">
        <v>261</v>
      </c>
      <c r="M91" s="98">
        <v>1378</v>
      </c>
      <c r="N91" s="98"/>
      <c r="O91" s="56">
        <v>4</v>
      </c>
      <c r="P91">
        <f>IF(B91&lt;Metrics!$G$4,Metrics!$G$2,IF(B91&lt;Metrics!$H$4,Metrics!$H$2,IF(B91&lt;Metrics!$I$4,Metrics!$I$2,IF(B91&lt;Metrics!$J$4,Metrics!$J$2,IF(B91&lt;Metrics!$K$4,Metrics!$K$2,IF(B91&lt;Metrics!$L$4,Metrics!$L$2,IF(B91&lt;Metrics!$M$4,Metrics!$M$2,IF(B91&lt;Metrics!$N$4,Metrics!$N$2,IF(B91&lt;Metrics!$O$4,Metrics!$O$2,IF(B91&lt;Metrics!$P$4,Metrics!$P$2,Metrics!Q$2))))))))))</f>
        <v>1</v>
      </c>
      <c r="Q91">
        <f>IF(C91=Metrics!$G$8,Metrics!$G$2,IF(C91&lt;Metrics!$H$8,Metrics!$H$2,IF(C91&lt;Metrics!$I$8,Metrics!$I$2,IF(C91&lt;Metrics!$J$8,Metrics!$J$2,IF(C91&lt;Metrics!$K$8,Metrics!$K$2,IF(C91&lt;Metrics!$L$8,Metrics!$L$2,IF(C91&lt;Metrics!$M$8,Metrics!$M$2,IF(C91&lt;Metrics!$N$8,Metrics!$N$2,IF(C91&lt;Metrics!$O$8,Metrics!$O$2,IF(C91&lt;Metrics!$P$8,Metrics!$P$2,Metrics!$Q$2))))))))))</f>
        <v>0</v>
      </c>
      <c r="S91">
        <f>IF(E91&lt;Metrics!$G$9,Metrics!$G$2,IF(E91&lt;Metrics!$H$9,Metrics!$H$2,IF(E91&lt;Metrics!$I$9,Metrics!$I$2,IF(E91&lt;Metrics!$J$9,Metrics!$J$2,IF(E91&lt;Metrics!$K$9,Metrics!$K$2,IF(E91&lt;Metrics!$L$9,Metrics!$L$2,IF(E91&lt;Metrics!$M$9,Metrics!$M$2,IF(E91&lt;Metrics!$N$9,Metrics!$N$2,IF(E91&lt;Metrics!$O$9,Metrics!$O$2,IF(E91&lt;Metrics!$P$9,Metrics!$P$2,Metrics!$Q$2))))))))))</f>
        <v>0</v>
      </c>
      <c r="U91">
        <f>IF(G91&lt;Metrics!$G$10,Metrics!$G$2,IF(G91&lt;Metrics!$H$10,Metrics!$H$2,IF(G91&lt;Metrics!$I$10,Metrics!$I$2,IF(G91&lt;Metrics!$J$10,Metrics!$J$2,IF(G91&lt;Metrics!$K$10,Metrics!$K$2,IF(G91&lt;Metrics!$L$10,Metrics!$L$2,IF(G91&lt;Metrics!$M$10,Metrics!$M$2,IF(G91&lt;Metrics!$N$10,Metrics!$N$2,IF(G91&lt;Metrics!$O$10,Metrics!$O$2,IF(G91&lt;Metrics!$P$10,Metrics!$P$2,Metrics!$Q$2))))))))))</f>
        <v>0</v>
      </c>
      <c r="V91">
        <f>IF(H91&lt;Metrics!$G$18,Metrics!$G$2,IF(H91&lt;Metrics!$H$18,Metrics!$H$2,IF(H91&lt;Metrics!$I$18,Metrics!$I$2,IF(H91&lt;Metrics!$J$18,Metrics!$J$2,IF(H91&lt;Metrics!$K$18,Metrics!$K$2,IF(H91&lt;Metrics!$L$18,Metrics!$L$2,IF(H91&lt;Metrics!$M$18,Metrics!$M$2,IF(H91&lt;Metrics!$N$18,Metrics!$N$2,IF(H91&lt;Metrics!$O$18,Metrics!$O$2,IF(H91&lt;Metrics!$P$18,Metrics!$P$2,Metrics!$Q$2))))))))))</f>
        <v>6</v>
      </c>
      <c r="W91">
        <f>IF(I91&lt;Metrics!$G$19,Metrics!$G$2,IF(I91&lt;Metrics!$H$19,Metrics!$H$2,IF(I91&lt;Metrics!$I$19,Metrics!$I$2,IF(I91&lt;Metrics!$J$19,Metrics!$J$2,IF(I91&lt;Metrics!$K$19,Metrics!$K$2,IF(I91&lt;Metrics!$L$19,Metrics!$L$2,IF(I91&lt;Metrics!$M$19,Metrics!$M$2,IF(I91&lt;Metrics!$N$19,Metrics!$N$2,IF(I91&lt;Metrics!$O$19,Metrics!$O$2,IF(I91&lt;Metrics!$P$19,Metrics!$P$2,Metrics!$Q$2))))))))))</f>
        <v>6</v>
      </c>
      <c r="X91">
        <f>IF(J91&lt;Metrics!$G$20,Metrics!$G$2,IF(J91&lt;Metrics!$H$20,Metrics!$H$2,IF(J91&lt;Metrics!$I$20,Metrics!$I$2,IF(J91&lt;Metrics!$J$20,Metrics!$J$2,IF(J91&lt;Metrics!$K$20,Metrics!$K$2,IF(J91&lt;Metrics!$L$20,Metrics!$L$2,IF(J91&lt;Metrics!$M$20,Metrics!$M$2,IF(J91&lt;Metrics!$N$20,Metrics!$N$2,IF(J91&lt;Metrics!$O$20,Metrics!$O$2,IF(J91&lt;Metrics!$P$20,Metrics!$P$2,Metrics!$Q$2))))))))))</f>
        <v>4</v>
      </c>
      <c r="Y91">
        <f>IF(K91&lt;Metrics!$G$12,Metrics!$G$2,IF(K91&lt;Metrics!$H$12,Metrics!$H$2,IF(K91&lt;Metrics!$I$12,Metrics!$I$2,IF(K91&lt;Metrics!$J$12,Metrics!$J$2,IF(K91&lt;Metrics!$K$12,Metrics!$K$2,IF(K91&lt;Metrics!$L$12,Metrics!$L$2,IF(K91&lt;Metrics!$M$12,Metrics!$M$2,IF(K91&lt;Metrics!$N$12,Metrics!$N$2,IF(K91&lt;Metrics!$O$12,Metrics!$O$2,IF(K91&lt;Metrics!$P$12,Metrics!$P$2,Metrics!$Q$2))))))))))</f>
        <v>3</v>
      </c>
      <c r="Z91">
        <f>IF(L91&lt;Metrics!$G$13,Metrics!$G$2,IF(L91&lt;Metrics!$H$13,Metrics!$H$2,IF(L91&lt;Metrics!$I$13,Metrics!$I$2,IF(L91&lt;Metrics!$J$13,Metrics!$J$2,IF(L91&lt;Metrics!$K$13,Metrics!$K$2,IF(L91&lt;Metrics!$L$13,Metrics!$L$2,IF(L91&lt;Metrics!$M$13,Metrics!$M$2,IF(L91&lt;Metrics!$N$13,Metrics!$N$2,IF(L91&lt;Metrics!$O$13,Metrics!$O$2,IF(L91&lt;Metrics!$P$13,Metrics!$P$2,Metrics!$Q$2))))))))))</f>
        <v>1</v>
      </c>
      <c r="AA91">
        <f>IF(M91&lt;Metrics!$G$14,Metrics!$G$2,IF(M91&lt;Metrics!$H$14,Metrics!$H$2,IF(M91&lt;Metrics!$I$14,Metrics!$I$2,IF(M91&lt;Metrics!$J$14,Metrics!$J$2,IF(M91&lt;Metrics!$K$14,Metrics!$K$2,IF(M91&lt;Metrics!$L$14,Metrics!$L$2,IF(M91&lt;Metrics!$M$14,Metrics!$M$2,IF(M91&lt;Metrics!$N$14,Metrics!$N$2,IF(M91&lt;Metrics!$O$14,Metrics!$O$2,IF(M91&lt;Metrics!$P$14,Metrics!$P$2,Metrics!$Q$2))))))))))</f>
        <v>0</v>
      </c>
      <c r="AB91">
        <f>IF(N91&lt;Metrics!$G$16,Metrics!$G$2,IF(N91&lt;Metrics!$H$16,Metrics!$H$2,IF(N91&lt;Metrics!$I$16,Metrics!$I$2,IF(N91&lt;Metrics!$J$16,Metrics!$J$2,IF(N91&lt;Metrics!$K$16,Metrics!$K$2,IF(N91&lt;Metrics!$L$16,Metrics!$L$2,IF(N91&lt;Metrics!$M$16,Metrics!$M$2,IF(N91&lt;Metrics!$N$16,Metrics!$N$2,IF(N91&lt;Metrics!$O$16,Metrics!$O$2,IF(N91&lt;Metrics!$P$16,Metrics!$P$2,Metrics!$Q$2))))))))))</f>
        <v>0</v>
      </c>
      <c r="AC91">
        <f>IF(O91&lt;Metrics!$G$22,Metrics!$G$2,IF(O91&lt;Metrics!$H$22,Metrics!$H$2,IF(O91&lt;Metrics!$I$22,Metrics!$I$2,IF(O91&lt;Metrics!$J$22,Metrics!$J$2,IF(O91&lt;Metrics!$K$22,Metrics!$K$2,IF(O91&lt;Metrics!$L$22,Metrics!$L$2,IF(O91&lt;Metrics!$M$22,Metrics!$M$2,IF(O91&lt;Metrics!$N$22,Metrics!$N$2,IF(O91&lt;Metrics!$O$22,Metrics!$O$2,IF(O91&lt;Metrics!$P$22,Metrics!$P$2,Metrics!$Q$2))))))))))</f>
        <v>1</v>
      </c>
      <c r="AD91" s="38">
        <f>(P91*Metrics!F$4)+(Q91*Metrics!F$8)+(S91*Metrics!F$9)+(U91*Metrics!F$10)+(V91*Metrics!F$18)+('Final Metrics'!W87*Metrics!F$19)+('Final Metrics'!X87*Metrics!F$20)+('Final Metrics'!Y87*Metrics!F$12)+('Final Metrics'!Z87*Metrics!F$13)+('Final Metrics'!AA87*Metrics!F$14)+('Final Metrics'!AB87*Metrics!F$16)</f>
        <v>142.625</v>
      </c>
      <c r="AE91" s="39">
        <f>AD91/AD$1</f>
        <v>0.142625</v>
      </c>
    </row>
    <row r="92" spans="1:31">
      <c r="A92" s="12" t="s">
        <v>229</v>
      </c>
      <c r="B92" s="14"/>
      <c r="C92" s="16"/>
      <c r="D92" s="14"/>
      <c r="E92" s="14"/>
      <c r="F92" s="14"/>
      <c r="G92" s="14">
        <v>0</v>
      </c>
      <c r="H92" s="98">
        <v>1</v>
      </c>
      <c r="I92" s="98">
        <v>328</v>
      </c>
      <c r="J92" s="98">
        <v>19</v>
      </c>
      <c r="K92" s="98">
        <v>62</v>
      </c>
      <c r="L92" s="98">
        <v>78</v>
      </c>
      <c r="M92" s="98">
        <v>78</v>
      </c>
      <c r="N92" s="98">
        <v>42</v>
      </c>
      <c r="O92" s="56">
        <v>0</v>
      </c>
      <c r="P92">
        <f>IF(B92&lt;Metrics!$G$4,Metrics!$G$2,IF(B92&lt;Metrics!$H$4,Metrics!$H$2,IF(B92&lt;Metrics!$I$4,Metrics!$I$2,IF(B92&lt;Metrics!$J$4,Metrics!$J$2,IF(B92&lt;Metrics!$K$4,Metrics!$K$2,IF(B92&lt;Metrics!$L$4,Metrics!$L$2,IF(B92&lt;Metrics!$M$4,Metrics!$M$2,IF(B92&lt;Metrics!$N$4,Metrics!$N$2,IF(B92&lt;Metrics!$O$4,Metrics!$O$2,IF(B92&lt;Metrics!$P$4,Metrics!$P$2,Metrics!Q$2))))))))))</f>
        <v>0</v>
      </c>
      <c r="Q92">
        <f>IF(C92=Metrics!$G$8,Metrics!$G$2,IF(C92&lt;Metrics!$H$8,Metrics!$H$2,IF(C92&lt;Metrics!$I$8,Metrics!$I$2,IF(C92&lt;Metrics!$J$8,Metrics!$J$2,IF(C92&lt;Metrics!$K$8,Metrics!$K$2,IF(C92&lt;Metrics!$L$8,Metrics!$L$2,IF(C92&lt;Metrics!$M$8,Metrics!$M$2,IF(C92&lt;Metrics!$N$8,Metrics!$N$2,IF(C92&lt;Metrics!$O$8,Metrics!$O$2,IF(C92&lt;Metrics!$P$8,Metrics!$P$2,Metrics!$Q$2))))))))))</f>
        <v>0</v>
      </c>
      <c r="S92">
        <f>IF(E92&lt;Metrics!$G$9,Metrics!$G$2,IF(E92&lt;Metrics!$H$9,Metrics!$H$2,IF(E92&lt;Metrics!$I$9,Metrics!$I$2,IF(E92&lt;Metrics!$J$9,Metrics!$J$2,IF(E92&lt;Metrics!$K$9,Metrics!$K$2,IF(E92&lt;Metrics!$L$9,Metrics!$L$2,IF(E92&lt;Metrics!$M$9,Metrics!$M$2,IF(E92&lt;Metrics!$N$9,Metrics!$N$2,IF(E92&lt;Metrics!$O$9,Metrics!$O$2,IF(E92&lt;Metrics!$P$9,Metrics!$P$2,Metrics!$Q$2))))))))))</f>
        <v>0</v>
      </c>
      <c r="U92">
        <f>IF(G92&lt;Metrics!$G$10,Metrics!$G$2,IF(G92&lt;Metrics!$H$10,Metrics!$H$2,IF(G92&lt;Metrics!$I$10,Metrics!$I$2,IF(G92&lt;Metrics!$J$10,Metrics!$J$2,IF(G92&lt;Metrics!$K$10,Metrics!$K$2,IF(G92&lt;Metrics!$L$10,Metrics!$L$2,IF(G92&lt;Metrics!$M$10,Metrics!$M$2,IF(G92&lt;Metrics!$N$10,Metrics!$N$2,IF(G92&lt;Metrics!$O$10,Metrics!$O$2,IF(G92&lt;Metrics!$P$10,Metrics!$P$2,Metrics!$Q$2))))))))))</f>
        <v>0</v>
      </c>
      <c r="V92">
        <f>IF(H92&lt;Metrics!$G$18,Metrics!$G$2,IF(H92&lt;Metrics!$H$18,Metrics!$H$2,IF(H92&lt;Metrics!$I$18,Metrics!$I$2,IF(H92&lt;Metrics!$J$18,Metrics!$J$2,IF(H92&lt;Metrics!$K$18,Metrics!$K$2,IF(H92&lt;Metrics!$L$18,Metrics!$L$2,IF(H92&lt;Metrics!$M$18,Metrics!$M$2,IF(H92&lt;Metrics!$N$18,Metrics!$N$2,IF(H92&lt;Metrics!$O$18,Metrics!$O$2,IF(H92&lt;Metrics!$P$18,Metrics!$P$2,Metrics!$Q$2))))))))))</f>
        <v>0</v>
      </c>
      <c r="W92">
        <f>IF(I92&lt;Metrics!$G$19,Metrics!$G$2,IF(I92&lt;Metrics!$H$19,Metrics!$H$2,IF(I92&lt;Metrics!$I$19,Metrics!$I$2,IF(I92&lt;Metrics!$J$19,Metrics!$J$2,IF(I92&lt;Metrics!$K$19,Metrics!$K$2,IF(I92&lt;Metrics!$L$19,Metrics!$L$2,IF(I92&lt;Metrics!$M$19,Metrics!$M$2,IF(I92&lt;Metrics!$N$19,Metrics!$N$2,IF(I92&lt;Metrics!$O$19,Metrics!$O$2,IF(I92&lt;Metrics!$P$19,Metrics!$P$2,Metrics!$Q$2))))))))))</f>
        <v>0</v>
      </c>
      <c r="X92">
        <f>IF(J92&lt;Metrics!$G$20,Metrics!$G$2,IF(J92&lt;Metrics!$H$20,Metrics!$H$2,IF(J92&lt;Metrics!$I$20,Metrics!$I$2,IF(J92&lt;Metrics!$J$20,Metrics!$J$2,IF(J92&lt;Metrics!$K$20,Metrics!$K$2,IF(J92&lt;Metrics!$L$20,Metrics!$L$2,IF(J92&lt;Metrics!$M$20,Metrics!$M$2,IF(J92&lt;Metrics!$N$20,Metrics!$N$2,IF(J92&lt;Metrics!$O$20,Metrics!$O$2,IF(J92&lt;Metrics!$P$20,Metrics!$P$2,Metrics!$Q$2))))))))))</f>
        <v>0</v>
      </c>
      <c r="Y92">
        <f>IF(K92&lt;Metrics!$G$12,Metrics!$G$2,IF(K92&lt;Metrics!$H$12,Metrics!$H$2,IF(K92&lt;Metrics!$I$12,Metrics!$I$2,IF(K92&lt;Metrics!$J$12,Metrics!$J$2,IF(K92&lt;Metrics!$K$12,Metrics!$K$2,IF(K92&lt;Metrics!$L$12,Metrics!$L$2,IF(K92&lt;Metrics!$M$12,Metrics!$M$2,IF(K92&lt;Metrics!$N$12,Metrics!$N$2,IF(K92&lt;Metrics!$O$12,Metrics!$O$2,IF(K92&lt;Metrics!$P$12,Metrics!$P$2,Metrics!$Q$2))))))))))</f>
        <v>0</v>
      </c>
      <c r="Z92">
        <f>IF(L92&lt;Metrics!$G$13,Metrics!$G$2,IF(L92&lt;Metrics!$H$13,Metrics!$H$2,IF(L92&lt;Metrics!$I$13,Metrics!$I$2,IF(L92&lt;Metrics!$J$13,Metrics!$J$2,IF(L92&lt;Metrics!$K$13,Metrics!$K$2,IF(L92&lt;Metrics!$L$13,Metrics!$L$2,IF(L92&lt;Metrics!$M$13,Metrics!$M$2,IF(L92&lt;Metrics!$N$13,Metrics!$N$2,IF(L92&lt;Metrics!$O$13,Metrics!$O$2,IF(L92&lt;Metrics!$P$13,Metrics!$P$2,Metrics!$Q$2))))))))))</f>
        <v>0</v>
      </c>
      <c r="AA92">
        <f>IF(M92&lt;Metrics!$G$14,Metrics!$G$2,IF(M92&lt;Metrics!$H$14,Metrics!$H$2,IF(M92&lt;Metrics!$I$14,Metrics!$I$2,IF(M92&lt;Metrics!$J$14,Metrics!$J$2,IF(M92&lt;Metrics!$K$14,Metrics!$K$2,IF(M92&lt;Metrics!$L$14,Metrics!$L$2,IF(M92&lt;Metrics!$M$14,Metrics!$M$2,IF(M92&lt;Metrics!$N$14,Metrics!$N$2,IF(M92&lt;Metrics!$O$14,Metrics!$O$2,IF(M92&lt;Metrics!$P$14,Metrics!$P$2,Metrics!$Q$2))))))))))</f>
        <v>0</v>
      </c>
      <c r="AB92">
        <f>IF(N92&lt;Metrics!$G$16,Metrics!$G$2,IF(N92&lt;Metrics!$H$16,Metrics!$H$2,IF(N92&lt;Metrics!$I$16,Metrics!$I$2,IF(N92&lt;Metrics!$J$16,Metrics!$J$2,IF(N92&lt;Metrics!$K$16,Metrics!$K$2,IF(N92&lt;Metrics!$L$16,Metrics!$L$2,IF(N92&lt;Metrics!$M$16,Metrics!$M$2,IF(N92&lt;Metrics!$N$16,Metrics!$N$2,IF(N92&lt;Metrics!$O$16,Metrics!$O$2,IF(N92&lt;Metrics!$P$16,Metrics!$P$2,Metrics!$Q$2))))))))))</f>
        <v>4</v>
      </c>
      <c r="AC92">
        <f>IF(O92&lt;Metrics!$G$22,Metrics!$G$2,IF(O92&lt;Metrics!$H$22,Metrics!$H$2,IF(O92&lt;Metrics!$I$22,Metrics!$I$2,IF(O92&lt;Metrics!$J$22,Metrics!$J$2,IF(O92&lt;Metrics!$K$22,Metrics!$K$2,IF(O92&lt;Metrics!$L$22,Metrics!$L$2,IF(O92&lt;Metrics!$M$22,Metrics!$M$2,IF(O92&lt;Metrics!$N$22,Metrics!$N$2,IF(O92&lt;Metrics!$O$22,Metrics!$O$2,IF(O92&lt;Metrics!$P$22,Metrics!$P$2,Metrics!$Q$2))))))))))</f>
        <v>0</v>
      </c>
      <c r="AD92" s="38">
        <f>(P92*Metrics!F$4)+(Q92*Metrics!F$8)+(S92*Metrics!F$9)+(U92*Metrics!F$10)+(V92*Metrics!F$18)+('Final Metrics'!W178*Metrics!F$19)+('Final Metrics'!X178*Metrics!F$20)+('Final Metrics'!Y178*Metrics!F$12)+('Final Metrics'!Z178*Metrics!F$13)+('Final Metrics'!AA178*Metrics!F$14)+('Final Metrics'!AB178*Metrics!F$16)</f>
        <v>34.375</v>
      </c>
      <c r="AE92" s="39">
        <f>AD92/AD$1</f>
        <v>3.4375000000000003E-2</v>
      </c>
    </row>
    <row r="93" spans="1:31">
      <c r="A93" s="12" t="s">
        <v>231</v>
      </c>
      <c r="B93" s="14">
        <v>12</v>
      </c>
      <c r="C93" s="16"/>
      <c r="D93" s="14"/>
      <c r="E93" s="14"/>
      <c r="F93" s="14"/>
      <c r="G93" s="14">
        <v>0</v>
      </c>
      <c r="H93" s="98">
        <v>7</v>
      </c>
      <c r="I93" s="98">
        <v>598</v>
      </c>
      <c r="J93" s="98">
        <v>30</v>
      </c>
      <c r="K93" s="98">
        <v>385</v>
      </c>
      <c r="L93" s="98">
        <v>624</v>
      </c>
      <c r="M93" s="98">
        <v>747</v>
      </c>
      <c r="N93" s="98">
        <v>63</v>
      </c>
      <c r="O93" s="56">
        <v>0</v>
      </c>
      <c r="P93">
        <f>IF(B93&lt;Metrics!$G$4,Metrics!$G$2,IF(B93&lt;Metrics!$H$4,Metrics!$H$2,IF(B93&lt;Metrics!$I$4,Metrics!$I$2,IF(B93&lt;Metrics!$J$4,Metrics!$J$2,IF(B93&lt;Metrics!$K$4,Metrics!$K$2,IF(B93&lt;Metrics!$L$4,Metrics!$L$2,IF(B93&lt;Metrics!$M$4,Metrics!$M$2,IF(B93&lt;Metrics!$N$4,Metrics!$N$2,IF(B93&lt;Metrics!$O$4,Metrics!$O$2,IF(B93&lt;Metrics!$P$4,Metrics!$P$2,Metrics!Q$2))))))))))</f>
        <v>0</v>
      </c>
      <c r="Q93">
        <f>IF(C93=Metrics!$G$8,Metrics!$G$2,IF(C93&lt;Metrics!$H$8,Metrics!$H$2,IF(C93&lt;Metrics!$I$8,Metrics!$I$2,IF(C93&lt;Metrics!$J$8,Metrics!$J$2,IF(C93&lt;Metrics!$K$8,Metrics!$K$2,IF(C93&lt;Metrics!$L$8,Metrics!$L$2,IF(C93&lt;Metrics!$M$8,Metrics!$M$2,IF(C93&lt;Metrics!$N$8,Metrics!$N$2,IF(C93&lt;Metrics!$O$8,Metrics!$O$2,IF(C93&lt;Metrics!$P$8,Metrics!$P$2,Metrics!$Q$2))))))))))</f>
        <v>0</v>
      </c>
      <c r="S93">
        <f>IF(E93&lt;Metrics!$G$9,Metrics!$G$2,IF(E93&lt;Metrics!$H$9,Metrics!$H$2,IF(E93&lt;Metrics!$I$9,Metrics!$I$2,IF(E93&lt;Metrics!$J$9,Metrics!$J$2,IF(E93&lt;Metrics!$K$9,Metrics!$K$2,IF(E93&lt;Metrics!$L$9,Metrics!$L$2,IF(E93&lt;Metrics!$M$9,Metrics!$M$2,IF(E93&lt;Metrics!$N$9,Metrics!$N$2,IF(E93&lt;Metrics!$O$9,Metrics!$O$2,IF(E93&lt;Metrics!$P$9,Metrics!$P$2,Metrics!$Q$2))))))))))</f>
        <v>0</v>
      </c>
      <c r="U93">
        <f>IF(G93&lt;Metrics!$G$10,Metrics!$G$2,IF(G93&lt;Metrics!$H$10,Metrics!$H$2,IF(G93&lt;Metrics!$I$10,Metrics!$I$2,IF(G93&lt;Metrics!$J$10,Metrics!$J$2,IF(G93&lt;Metrics!$K$10,Metrics!$K$2,IF(G93&lt;Metrics!$L$10,Metrics!$L$2,IF(G93&lt;Metrics!$M$10,Metrics!$M$2,IF(G93&lt;Metrics!$N$10,Metrics!$N$2,IF(G93&lt;Metrics!$O$10,Metrics!$O$2,IF(G93&lt;Metrics!$P$10,Metrics!$P$2,Metrics!$Q$2))))))))))</f>
        <v>0</v>
      </c>
      <c r="V93">
        <f>IF(H93&lt;Metrics!$G$18,Metrics!$G$2,IF(H93&lt;Metrics!$H$18,Metrics!$H$2,IF(H93&lt;Metrics!$I$18,Metrics!$I$2,IF(H93&lt;Metrics!$J$18,Metrics!$J$2,IF(H93&lt;Metrics!$K$18,Metrics!$K$2,IF(H93&lt;Metrics!$L$18,Metrics!$L$2,IF(H93&lt;Metrics!$M$18,Metrics!$M$2,IF(H93&lt;Metrics!$N$18,Metrics!$N$2,IF(H93&lt;Metrics!$O$18,Metrics!$O$2,IF(H93&lt;Metrics!$P$18,Metrics!$P$2,Metrics!$Q$2))))))))))</f>
        <v>0</v>
      </c>
      <c r="W93">
        <f>IF(I93&lt;Metrics!$G$19,Metrics!$G$2,IF(I93&lt;Metrics!$H$19,Metrics!$H$2,IF(I93&lt;Metrics!$I$19,Metrics!$I$2,IF(I93&lt;Metrics!$J$19,Metrics!$J$2,IF(I93&lt;Metrics!$K$19,Metrics!$K$2,IF(I93&lt;Metrics!$L$19,Metrics!$L$2,IF(I93&lt;Metrics!$M$19,Metrics!$M$2,IF(I93&lt;Metrics!$N$19,Metrics!$N$2,IF(I93&lt;Metrics!$O$19,Metrics!$O$2,IF(I93&lt;Metrics!$P$19,Metrics!$P$2,Metrics!$Q$2))))))))))</f>
        <v>2</v>
      </c>
      <c r="X93">
        <f>IF(J93&lt;Metrics!$G$20,Metrics!$G$2,IF(J93&lt;Metrics!$H$20,Metrics!$H$2,IF(J93&lt;Metrics!$I$20,Metrics!$I$2,IF(J93&lt;Metrics!$J$20,Metrics!$J$2,IF(J93&lt;Metrics!$K$20,Metrics!$K$2,IF(J93&lt;Metrics!$L$20,Metrics!$L$2,IF(J93&lt;Metrics!$M$20,Metrics!$M$2,IF(J93&lt;Metrics!$N$20,Metrics!$N$2,IF(J93&lt;Metrics!$O$20,Metrics!$O$2,IF(J93&lt;Metrics!$P$20,Metrics!$P$2,Metrics!$Q$2))))))))))</f>
        <v>1</v>
      </c>
      <c r="Y93">
        <f>IF(K93&lt;Metrics!$G$12,Metrics!$G$2,IF(K93&lt;Metrics!$H$12,Metrics!$H$2,IF(K93&lt;Metrics!$I$12,Metrics!$I$2,IF(K93&lt;Metrics!$J$12,Metrics!$J$2,IF(K93&lt;Metrics!$K$12,Metrics!$K$2,IF(K93&lt;Metrics!$L$12,Metrics!$L$2,IF(K93&lt;Metrics!$M$12,Metrics!$M$2,IF(K93&lt;Metrics!$N$12,Metrics!$N$2,IF(K93&lt;Metrics!$O$12,Metrics!$O$2,IF(K93&lt;Metrics!$P$12,Metrics!$P$2,Metrics!$Q$2))))))))))</f>
        <v>0</v>
      </c>
      <c r="Z93">
        <f>IF(L93&lt;Metrics!$G$13,Metrics!$G$2,IF(L93&lt;Metrics!$H$13,Metrics!$H$2,IF(L93&lt;Metrics!$I$13,Metrics!$I$2,IF(L93&lt;Metrics!$J$13,Metrics!$J$2,IF(L93&lt;Metrics!$K$13,Metrics!$K$2,IF(L93&lt;Metrics!$L$13,Metrics!$L$2,IF(L93&lt;Metrics!$M$13,Metrics!$M$2,IF(L93&lt;Metrics!$N$13,Metrics!$N$2,IF(L93&lt;Metrics!$O$13,Metrics!$O$2,IF(L93&lt;Metrics!$P$13,Metrics!$P$2,Metrics!$Q$2))))))))))</f>
        <v>3</v>
      </c>
      <c r="AA93">
        <f>IF(M93&lt;Metrics!$G$14,Metrics!$G$2,IF(M93&lt;Metrics!$H$14,Metrics!$H$2,IF(M93&lt;Metrics!$I$14,Metrics!$I$2,IF(M93&lt;Metrics!$J$14,Metrics!$J$2,IF(M93&lt;Metrics!$K$14,Metrics!$K$2,IF(M93&lt;Metrics!$L$14,Metrics!$L$2,IF(M93&lt;Metrics!$M$14,Metrics!$M$2,IF(M93&lt;Metrics!$N$14,Metrics!$N$2,IF(M93&lt;Metrics!$O$14,Metrics!$O$2,IF(M93&lt;Metrics!$P$14,Metrics!$P$2,Metrics!$Q$2))))))))))</f>
        <v>0</v>
      </c>
      <c r="AB93">
        <f>IF(N93&lt;Metrics!$G$16,Metrics!$G$2,IF(N93&lt;Metrics!$H$16,Metrics!$H$2,IF(N93&lt;Metrics!$I$16,Metrics!$I$2,IF(N93&lt;Metrics!$J$16,Metrics!$J$2,IF(N93&lt;Metrics!$K$16,Metrics!$K$2,IF(N93&lt;Metrics!$L$16,Metrics!$L$2,IF(N93&lt;Metrics!$M$16,Metrics!$M$2,IF(N93&lt;Metrics!$N$16,Metrics!$N$2,IF(N93&lt;Metrics!$O$16,Metrics!$O$2,IF(N93&lt;Metrics!$P$16,Metrics!$P$2,Metrics!$Q$2))))))))))</f>
        <v>8</v>
      </c>
      <c r="AC93">
        <f>IF(O93&lt;Metrics!$G$22,Metrics!$G$2,IF(O93&lt;Metrics!$H$22,Metrics!$H$2,IF(O93&lt;Metrics!$I$22,Metrics!$I$2,IF(O93&lt;Metrics!$J$22,Metrics!$J$2,IF(O93&lt;Metrics!$K$22,Metrics!$K$2,IF(O93&lt;Metrics!$L$22,Metrics!$L$2,IF(O93&lt;Metrics!$M$22,Metrics!$M$2,IF(O93&lt;Metrics!$N$22,Metrics!$N$2,IF(O93&lt;Metrics!$O$22,Metrics!$O$2,IF(O93&lt;Metrics!$P$22,Metrics!$P$2,Metrics!$Q$2))))))))))</f>
        <v>0</v>
      </c>
      <c r="AD93" s="38">
        <f>(P93*Metrics!F$4)+(Q93*Metrics!F$8)+(S93*Metrics!F$9)+(U93*Metrics!F$10)+(V93*Metrics!F$18)+('Final Metrics'!W115*Metrics!F$19)+('Final Metrics'!X115*Metrics!F$20)+('Final Metrics'!Y115*Metrics!F$12)+('Final Metrics'!Z115*Metrics!F$13)+('Final Metrics'!AA115*Metrics!F$14)+('Final Metrics'!AB115*Metrics!F$16)</f>
        <v>81.75</v>
      </c>
      <c r="AE93" s="39">
        <f>AD93/AD$1</f>
        <v>8.1750000000000003E-2</v>
      </c>
    </row>
    <row r="94" spans="1:31">
      <c r="A94" s="12" t="s">
        <v>234</v>
      </c>
      <c r="B94" s="14">
        <v>2166</v>
      </c>
      <c r="C94" s="16">
        <v>4.5</v>
      </c>
      <c r="D94" s="14">
        <v>263</v>
      </c>
      <c r="E94" s="14">
        <v>263</v>
      </c>
      <c r="F94" s="14"/>
      <c r="G94" s="14">
        <v>1183.5</v>
      </c>
      <c r="H94" s="98">
        <v>32</v>
      </c>
      <c r="I94" s="98">
        <v>744</v>
      </c>
      <c r="J94" s="98">
        <v>58</v>
      </c>
      <c r="K94" s="98">
        <v>16265</v>
      </c>
      <c r="L94" s="98">
        <v>3741</v>
      </c>
      <c r="M94" s="98">
        <v>11196</v>
      </c>
      <c r="N94" s="98">
        <v>71</v>
      </c>
      <c r="O94" s="47">
        <v>168</v>
      </c>
      <c r="P94">
        <f>IF(B94&lt;Metrics!$G$4,Metrics!$G$2,IF(B94&lt;Metrics!$H$4,Metrics!$H$2,IF(B94&lt;Metrics!$I$4,Metrics!$I$2,IF(B94&lt;Metrics!$J$4,Metrics!$J$2,IF(B94&lt;Metrics!$K$4,Metrics!$K$2,IF(B94&lt;Metrics!$L$4,Metrics!$L$2,IF(B94&lt;Metrics!$M$4,Metrics!$M$2,IF(B94&lt;Metrics!$N$4,Metrics!$N$2,IF(B94&lt;Metrics!$O$4,Metrics!$O$2,IF(B94&lt;Metrics!$P$4,Metrics!$P$2,Metrics!Q$2))))))))))</f>
        <v>7</v>
      </c>
      <c r="Q94">
        <f>IF(C94=Metrics!$G$8,Metrics!$G$2,IF(C94&lt;Metrics!$H$8,Metrics!$H$2,IF(C94&lt;Metrics!$I$8,Metrics!$I$2,IF(C94&lt;Metrics!$J$8,Metrics!$J$2,IF(C94&lt;Metrics!$K$8,Metrics!$K$2,IF(C94&lt;Metrics!$L$8,Metrics!$L$2,IF(C94&lt;Metrics!$M$8,Metrics!$M$2,IF(C94&lt;Metrics!$N$8,Metrics!$N$2,IF(C94&lt;Metrics!$O$8,Metrics!$O$2,IF(C94&lt;Metrics!$P$8,Metrics!$P$2,Metrics!$Q$2))))))))))</f>
        <v>9</v>
      </c>
      <c r="S94">
        <f>IF(E94&lt;Metrics!$G$9,Metrics!$G$2,IF(E94&lt;Metrics!$H$9,Metrics!$H$2,IF(E94&lt;Metrics!$I$9,Metrics!$I$2,IF(E94&lt;Metrics!$J$9,Metrics!$J$2,IF(E94&lt;Metrics!$K$9,Metrics!$K$2,IF(E94&lt;Metrics!$L$9,Metrics!$L$2,IF(E94&lt;Metrics!$M$9,Metrics!$M$2,IF(E94&lt;Metrics!$N$9,Metrics!$N$2,IF(E94&lt;Metrics!$O$9,Metrics!$O$2,IF(E94&lt;Metrics!$P$9,Metrics!$P$2,Metrics!$Q$2))))))))))</f>
        <v>6</v>
      </c>
      <c r="U94">
        <f>IF(G94&lt;Metrics!$G$10,Metrics!$G$2,IF(G94&lt;Metrics!$H$10,Metrics!$H$2,IF(G94&lt;Metrics!$I$10,Metrics!$I$2,IF(G94&lt;Metrics!$J$10,Metrics!$J$2,IF(G94&lt;Metrics!$K$10,Metrics!$K$2,IF(G94&lt;Metrics!$L$10,Metrics!$L$2,IF(G94&lt;Metrics!$M$10,Metrics!$M$2,IF(G94&lt;Metrics!$N$10,Metrics!$N$2,IF(G94&lt;Metrics!$O$10,Metrics!$O$2,IF(G94&lt;Metrics!$P$10,Metrics!$P$2,Metrics!$Q$2))))))))))</f>
        <v>8</v>
      </c>
      <c r="V94">
        <f>IF(H94&lt;Metrics!$G$18,Metrics!$G$2,IF(H94&lt;Metrics!$H$18,Metrics!$H$2,IF(H94&lt;Metrics!$I$18,Metrics!$I$2,IF(H94&lt;Metrics!$J$18,Metrics!$J$2,IF(H94&lt;Metrics!$K$18,Metrics!$K$2,IF(H94&lt;Metrics!$L$18,Metrics!$L$2,IF(H94&lt;Metrics!$M$18,Metrics!$M$2,IF(H94&lt;Metrics!$N$18,Metrics!$N$2,IF(H94&lt;Metrics!$O$18,Metrics!$O$2,IF(H94&lt;Metrics!$P$18,Metrics!$P$2,Metrics!$Q$2))))))))))</f>
        <v>4</v>
      </c>
      <c r="W94">
        <f>IF(I94&lt;Metrics!$G$19,Metrics!$G$2,IF(I94&lt;Metrics!$H$19,Metrics!$H$2,IF(I94&lt;Metrics!$I$19,Metrics!$I$2,IF(I94&lt;Metrics!$J$19,Metrics!$J$2,IF(I94&lt;Metrics!$K$19,Metrics!$K$2,IF(I94&lt;Metrics!$L$19,Metrics!$L$2,IF(I94&lt;Metrics!$M$19,Metrics!$M$2,IF(I94&lt;Metrics!$N$19,Metrics!$N$2,IF(I94&lt;Metrics!$O$19,Metrics!$O$2,IF(I94&lt;Metrics!$P$19,Metrics!$P$2,Metrics!$Q$2))))))))))</f>
        <v>6</v>
      </c>
      <c r="X94">
        <f>IF(J94&lt;Metrics!$G$20,Metrics!$G$2,IF(J94&lt;Metrics!$H$20,Metrics!$H$2,IF(J94&lt;Metrics!$I$20,Metrics!$I$2,IF(J94&lt;Metrics!$J$20,Metrics!$J$2,IF(J94&lt;Metrics!$K$20,Metrics!$K$2,IF(J94&lt;Metrics!$L$20,Metrics!$L$2,IF(J94&lt;Metrics!$M$20,Metrics!$M$2,IF(J94&lt;Metrics!$N$20,Metrics!$N$2,IF(J94&lt;Metrics!$O$20,Metrics!$O$2,IF(J94&lt;Metrics!$P$20,Metrics!$P$2,Metrics!$Q$2))))))))))</f>
        <v>7</v>
      </c>
      <c r="Y94">
        <f>IF(K94&lt;Metrics!$G$12,Metrics!$G$2,IF(K94&lt;Metrics!$H$12,Metrics!$H$2,IF(K94&lt;Metrics!$I$12,Metrics!$I$2,IF(K94&lt;Metrics!$J$12,Metrics!$J$2,IF(K94&lt;Metrics!$K$12,Metrics!$K$2,IF(K94&lt;Metrics!$L$12,Metrics!$L$2,IF(K94&lt;Metrics!$M$12,Metrics!$M$2,IF(K94&lt;Metrics!$N$12,Metrics!$N$2,IF(K94&lt;Metrics!$O$12,Metrics!$O$2,IF(K94&lt;Metrics!$P$12,Metrics!$P$2,Metrics!$Q$2))))))))))</f>
        <v>4</v>
      </c>
      <c r="Z94">
        <f>IF(L94&lt;Metrics!$G$13,Metrics!$G$2,IF(L94&lt;Metrics!$H$13,Metrics!$H$2,IF(L94&lt;Metrics!$I$13,Metrics!$I$2,IF(L94&lt;Metrics!$J$13,Metrics!$J$2,IF(L94&lt;Metrics!$K$13,Metrics!$K$2,IF(L94&lt;Metrics!$L$13,Metrics!$L$2,IF(L94&lt;Metrics!$M$13,Metrics!$M$2,IF(L94&lt;Metrics!$N$13,Metrics!$N$2,IF(L94&lt;Metrics!$O$13,Metrics!$O$2,IF(L94&lt;Metrics!$P$13,Metrics!$P$2,Metrics!$Q$2))))))))))</f>
        <v>6</v>
      </c>
      <c r="AA94">
        <f>IF(M94&lt;Metrics!$G$14,Metrics!$G$2,IF(M94&lt;Metrics!$H$14,Metrics!$H$2,IF(M94&lt;Metrics!$I$14,Metrics!$I$2,IF(M94&lt;Metrics!$J$14,Metrics!$J$2,IF(M94&lt;Metrics!$K$14,Metrics!$K$2,IF(M94&lt;Metrics!$L$14,Metrics!$L$2,IF(M94&lt;Metrics!$M$14,Metrics!$M$2,IF(M94&lt;Metrics!$N$14,Metrics!$N$2,IF(M94&lt;Metrics!$O$14,Metrics!$O$2,IF(M94&lt;Metrics!$P$14,Metrics!$P$2,Metrics!$Q$2))))))))))</f>
        <v>5</v>
      </c>
      <c r="AB94">
        <f>IF(N94&lt;Metrics!$G$16,Metrics!$G$2,IF(N94&lt;Metrics!$H$16,Metrics!$H$2,IF(N94&lt;Metrics!$I$16,Metrics!$I$2,IF(N94&lt;Metrics!$J$16,Metrics!$J$2,IF(N94&lt;Metrics!$K$16,Metrics!$K$2,IF(N94&lt;Metrics!$L$16,Metrics!$L$2,IF(N94&lt;Metrics!$M$16,Metrics!$M$2,IF(N94&lt;Metrics!$N$16,Metrics!$N$2,IF(N94&lt;Metrics!$O$16,Metrics!$O$2,IF(N94&lt;Metrics!$P$16,Metrics!$P$2,Metrics!$Q$2))))))))))</f>
        <v>9</v>
      </c>
      <c r="AC94">
        <f>IF(O94&lt;Metrics!$G$22,Metrics!$G$2,IF(O94&lt;Metrics!$H$22,Metrics!$H$2,IF(O94&lt;Metrics!$I$22,Metrics!$I$2,IF(O94&lt;Metrics!$J$22,Metrics!$J$2,IF(O94&lt;Metrics!$K$22,Metrics!$K$2,IF(O94&lt;Metrics!$L$22,Metrics!$L$2,IF(O94&lt;Metrics!$M$22,Metrics!$M$2,IF(O94&lt;Metrics!$N$22,Metrics!$N$2,IF(O94&lt;Metrics!$O$22,Metrics!$O$2,IF(O94&lt;Metrics!$P$22,Metrics!$P$2,Metrics!$Q$2))))))))))</f>
        <v>1</v>
      </c>
      <c r="AD94" s="38">
        <f>(P94*Metrics!F$4)+(Q94*Metrics!F$8)+(S94*Metrics!F$9)+(U94*Metrics!F$10)+(V94*Metrics!F$18)+('Final Metrics'!W13*Metrics!F$19)+('Final Metrics'!X13*Metrics!F$20)+('Final Metrics'!Y13*Metrics!F$12)+('Final Metrics'!Z13*Metrics!F$13)+('Final Metrics'!AA13*Metrics!F$14)+('Final Metrics'!AB13*Metrics!F$16)</f>
        <v>553</v>
      </c>
      <c r="AE94" s="39">
        <f>AD94/AD$1</f>
        <v>0.55300000000000005</v>
      </c>
    </row>
    <row r="95" spans="1:31">
      <c r="A95" s="12" t="s">
        <v>236</v>
      </c>
      <c r="B95" s="14"/>
      <c r="C95" s="16"/>
      <c r="D95" s="14"/>
      <c r="E95" s="14"/>
      <c r="F95" s="14"/>
      <c r="G95" s="14">
        <v>0</v>
      </c>
      <c r="H95" s="98">
        <v>53</v>
      </c>
      <c r="I95" s="98">
        <v>829</v>
      </c>
      <c r="J95" s="98">
        <v>72</v>
      </c>
      <c r="K95" s="98">
        <v>30841</v>
      </c>
      <c r="L95" s="98">
        <v>777</v>
      </c>
      <c r="M95" s="98">
        <v>5267</v>
      </c>
      <c r="N95" s="98">
        <v>0</v>
      </c>
      <c r="O95" s="47"/>
      <c r="P95">
        <f>IF(B95&lt;Metrics!$G$4,Metrics!$G$2,IF(B95&lt;Metrics!$H$4,Metrics!$H$2,IF(B95&lt;Metrics!$I$4,Metrics!$I$2,IF(B95&lt;Metrics!$J$4,Metrics!$J$2,IF(B95&lt;Metrics!$K$4,Metrics!$K$2,IF(B95&lt;Metrics!$L$4,Metrics!$L$2,IF(B95&lt;Metrics!$M$4,Metrics!$M$2,IF(B95&lt;Metrics!$N$4,Metrics!$N$2,IF(B95&lt;Metrics!$O$4,Metrics!$O$2,IF(B95&lt;Metrics!$P$4,Metrics!$P$2,Metrics!Q$2))))))))))</f>
        <v>0</v>
      </c>
      <c r="Q95">
        <f>IF(C95=Metrics!$G$8,Metrics!$G$2,IF(C95&lt;Metrics!$H$8,Metrics!$H$2,IF(C95&lt;Metrics!$I$8,Metrics!$I$2,IF(C95&lt;Metrics!$J$8,Metrics!$J$2,IF(C95&lt;Metrics!$K$8,Metrics!$K$2,IF(C95&lt;Metrics!$L$8,Metrics!$L$2,IF(C95&lt;Metrics!$M$8,Metrics!$M$2,IF(C95&lt;Metrics!$N$8,Metrics!$N$2,IF(C95&lt;Metrics!$O$8,Metrics!$O$2,IF(C95&lt;Metrics!$P$8,Metrics!$P$2,Metrics!$Q$2))))))))))</f>
        <v>0</v>
      </c>
      <c r="S95">
        <f>IF(E95&lt;Metrics!$G$9,Metrics!$G$2,IF(E95&lt;Metrics!$H$9,Metrics!$H$2,IF(E95&lt;Metrics!$I$9,Metrics!$I$2,IF(E95&lt;Metrics!$J$9,Metrics!$J$2,IF(E95&lt;Metrics!$K$9,Metrics!$K$2,IF(E95&lt;Metrics!$L$9,Metrics!$L$2,IF(E95&lt;Metrics!$M$9,Metrics!$M$2,IF(E95&lt;Metrics!$N$9,Metrics!$N$2,IF(E95&lt;Metrics!$O$9,Metrics!$O$2,IF(E95&lt;Metrics!$P$9,Metrics!$P$2,Metrics!$Q$2))))))))))</f>
        <v>0</v>
      </c>
      <c r="U95">
        <f>IF(G95&lt;Metrics!$G$10,Metrics!$G$2,IF(G95&lt;Metrics!$H$10,Metrics!$H$2,IF(G95&lt;Metrics!$I$10,Metrics!$I$2,IF(G95&lt;Metrics!$J$10,Metrics!$J$2,IF(G95&lt;Metrics!$K$10,Metrics!$K$2,IF(G95&lt;Metrics!$L$10,Metrics!$L$2,IF(G95&lt;Metrics!$M$10,Metrics!$M$2,IF(G95&lt;Metrics!$N$10,Metrics!$N$2,IF(G95&lt;Metrics!$O$10,Metrics!$O$2,IF(G95&lt;Metrics!$P$10,Metrics!$P$2,Metrics!$Q$2))))))))))</f>
        <v>0</v>
      </c>
      <c r="V95">
        <f>IF(H95&lt;Metrics!$G$18,Metrics!$G$2,IF(H95&lt;Metrics!$H$18,Metrics!$H$2,IF(H95&lt;Metrics!$I$18,Metrics!$I$2,IF(H95&lt;Metrics!$J$18,Metrics!$J$2,IF(H95&lt;Metrics!$K$18,Metrics!$K$2,IF(H95&lt;Metrics!$L$18,Metrics!$L$2,IF(H95&lt;Metrics!$M$18,Metrics!$M$2,IF(H95&lt;Metrics!$N$18,Metrics!$N$2,IF(H95&lt;Metrics!$O$18,Metrics!$O$2,IF(H95&lt;Metrics!$P$18,Metrics!$P$2,Metrics!$Q$2))))))))))</f>
        <v>7</v>
      </c>
      <c r="W95">
        <f>IF(I95&lt;Metrics!$G$19,Metrics!$G$2,IF(I95&lt;Metrics!$H$19,Metrics!$H$2,IF(I95&lt;Metrics!$I$19,Metrics!$I$2,IF(I95&lt;Metrics!$J$19,Metrics!$J$2,IF(I95&lt;Metrics!$K$19,Metrics!$K$2,IF(I95&lt;Metrics!$L$19,Metrics!$L$2,IF(I95&lt;Metrics!$M$19,Metrics!$M$2,IF(I95&lt;Metrics!$N$19,Metrics!$N$2,IF(I95&lt;Metrics!$O$19,Metrics!$O$2,IF(I95&lt;Metrics!$P$19,Metrics!$P$2,Metrics!$Q$2))))))))))</f>
        <v>8</v>
      </c>
      <c r="X95">
        <f>IF(J95&lt;Metrics!$G$20,Metrics!$G$2,IF(J95&lt;Metrics!$H$20,Metrics!$H$2,IF(J95&lt;Metrics!$I$20,Metrics!$I$2,IF(J95&lt;Metrics!$J$20,Metrics!$J$2,IF(J95&lt;Metrics!$K$20,Metrics!$K$2,IF(J95&lt;Metrics!$L$20,Metrics!$L$2,IF(J95&lt;Metrics!$M$20,Metrics!$M$2,IF(J95&lt;Metrics!$N$20,Metrics!$N$2,IF(J95&lt;Metrics!$O$20,Metrics!$O$2,IF(J95&lt;Metrics!$P$20,Metrics!$P$2,Metrics!$Q$2))))))))))</f>
        <v>8</v>
      </c>
      <c r="Y95">
        <f>IF(K95&lt;Metrics!$G$12,Metrics!$G$2,IF(K95&lt;Metrics!$H$12,Metrics!$H$2,IF(K95&lt;Metrics!$I$12,Metrics!$I$2,IF(K95&lt;Metrics!$J$12,Metrics!$J$2,IF(K95&lt;Metrics!$K$12,Metrics!$K$2,IF(K95&lt;Metrics!$L$12,Metrics!$L$2,IF(K95&lt;Metrics!$M$12,Metrics!$M$2,IF(K95&lt;Metrics!$N$12,Metrics!$N$2,IF(K95&lt;Metrics!$O$12,Metrics!$O$2,IF(K95&lt;Metrics!$P$12,Metrics!$P$2,Metrics!$Q$2))))))))))</f>
        <v>5</v>
      </c>
      <c r="Z95">
        <f>IF(L95&lt;Metrics!$G$13,Metrics!$G$2,IF(L95&lt;Metrics!$H$13,Metrics!$H$2,IF(L95&lt;Metrics!$I$13,Metrics!$I$2,IF(L95&lt;Metrics!$J$13,Metrics!$J$2,IF(L95&lt;Metrics!$K$13,Metrics!$K$2,IF(L95&lt;Metrics!$L$13,Metrics!$L$2,IF(L95&lt;Metrics!$M$13,Metrics!$M$2,IF(L95&lt;Metrics!$N$13,Metrics!$N$2,IF(L95&lt;Metrics!$O$13,Metrics!$O$2,IF(L95&lt;Metrics!$P$13,Metrics!$P$2,Metrics!$Q$2))))))))))</f>
        <v>3</v>
      </c>
      <c r="AA95">
        <f>IF(M95&lt;Metrics!$G$14,Metrics!$G$2,IF(M95&lt;Metrics!$H$14,Metrics!$H$2,IF(M95&lt;Metrics!$I$14,Metrics!$I$2,IF(M95&lt;Metrics!$J$14,Metrics!$J$2,IF(M95&lt;Metrics!$K$14,Metrics!$K$2,IF(M95&lt;Metrics!$L$14,Metrics!$L$2,IF(M95&lt;Metrics!$M$14,Metrics!$M$2,IF(M95&lt;Metrics!$N$14,Metrics!$N$2,IF(M95&lt;Metrics!$O$14,Metrics!$O$2,IF(M95&lt;Metrics!$P$14,Metrics!$P$2,Metrics!$Q$2))))))))))</f>
        <v>3</v>
      </c>
      <c r="AB95">
        <f>IF(N95&lt;Metrics!$G$16,Metrics!$G$2,IF(N95&lt;Metrics!$H$16,Metrics!$H$2,IF(N95&lt;Metrics!$I$16,Metrics!$I$2,IF(N95&lt;Metrics!$J$16,Metrics!$J$2,IF(N95&lt;Metrics!$K$16,Metrics!$K$2,IF(N95&lt;Metrics!$L$16,Metrics!$L$2,IF(N95&lt;Metrics!$M$16,Metrics!$M$2,IF(N95&lt;Metrics!$N$16,Metrics!$N$2,IF(N95&lt;Metrics!$O$16,Metrics!$O$2,IF(N95&lt;Metrics!$P$16,Metrics!$P$2,Metrics!$Q$2))))))))))</f>
        <v>0</v>
      </c>
      <c r="AC95">
        <f>IF(O95&lt;Metrics!$G$22,Metrics!$G$2,IF(O95&lt;Metrics!$H$22,Metrics!$H$2,IF(O95&lt;Metrics!$I$22,Metrics!$I$2,IF(O95&lt;Metrics!$J$22,Metrics!$J$2,IF(O95&lt;Metrics!$K$22,Metrics!$K$2,IF(O95&lt;Metrics!$L$22,Metrics!$L$2,IF(O95&lt;Metrics!$M$22,Metrics!$M$2,IF(O95&lt;Metrics!$N$22,Metrics!$N$2,IF(O95&lt;Metrics!$O$22,Metrics!$O$2,IF(O95&lt;Metrics!$P$22,Metrics!$P$2,Metrics!$Q$2))))))))))</f>
        <v>0</v>
      </c>
      <c r="AD95" s="38">
        <f>(P95*Metrics!F$4)+(Q95*Metrics!F$8)+(S95*Metrics!F$9)+(U95*Metrics!F$10)+(V95*Metrics!F$18)+('Final Metrics'!W179*Metrics!F$19)+('Final Metrics'!X179*Metrics!F$20)+('Final Metrics'!Y179*Metrics!F$12)+('Final Metrics'!Z179*Metrics!F$13)+('Final Metrics'!AA179*Metrics!F$14)+('Final Metrics'!AB179*Metrics!F$16)</f>
        <v>58.375</v>
      </c>
      <c r="AE95" s="39">
        <f>AD95/AD$1</f>
        <v>5.8375000000000003E-2</v>
      </c>
    </row>
    <row r="96" spans="1:31">
      <c r="A96" s="12" t="s">
        <v>238</v>
      </c>
      <c r="B96" s="14">
        <v>1</v>
      </c>
      <c r="C96" s="16"/>
      <c r="D96" s="14"/>
      <c r="E96" s="14"/>
      <c r="F96" s="14"/>
      <c r="G96" s="14">
        <v>0</v>
      </c>
      <c r="H96" s="98">
        <v>51</v>
      </c>
      <c r="I96" s="98">
        <v>787</v>
      </c>
      <c r="J96" s="98">
        <v>57</v>
      </c>
      <c r="K96" s="98">
        <v>3120</v>
      </c>
      <c r="L96" s="98">
        <v>3395</v>
      </c>
      <c r="M96" s="98">
        <v>18880</v>
      </c>
      <c r="N96" s="98">
        <v>63</v>
      </c>
      <c r="O96" s="49">
        <v>1317</v>
      </c>
      <c r="P96">
        <f>IF(B96&lt;Metrics!$G$4,Metrics!$G$2,IF(B96&lt;Metrics!$H$4,Metrics!$H$2,IF(B96&lt;Metrics!$I$4,Metrics!$I$2,IF(B96&lt;Metrics!$J$4,Metrics!$J$2,IF(B96&lt;Metrics!$K$4,Metrics!$K$2,IF(B96&lt;Metrics!$L$4,Metrics!$L$2,IF(B96&lt;Metrics!$M$4,Metrics!$M$2,IF(B96&lt;Metrics!$N$4,Metrics!$N$2,IF(B96&lt;Metrics!$O$4,Metrics!$O$2,IF(B96&lt;Metrics!$P$4,Metrics!$P$2,Metrics!Q$2))))))))))</f>
        <v>0</v>
      </c>
      <c r="Q96">
        <f>IF(C96=Metrics!$G$8,Metrics!$G$2,IF(C96&lt;Metrics!$H$8,Metrics!$H$2,IF(C96&lt;Metrics!$I$8,Metrics!$I$2,IF(C96&lt;Metrics!$J$8,Metrics!$J$2,IF(C96&lt;Metrics!$K$8,Metrics!$K$2,IF(C96&lt;Metrics!$L$8,Metrics!$L$2,IF(C96&lt;Metrics!$M$8,Metrics!$M$2,IF(C96&lt;Metrics!$N$8,Metrics!$N$2,IF(C96&lt;Metrics!$O$8,Metrics!$O$2,IF(C96&lt;Metrics!$P$8,Metrics!$P$2,Metrics!$Q$2))))))))))</f>
        <v>0</v>
      </c>
      <c r="S96">
        <f>IF(E96&lt;Metrics!$G$9,Metrics!$G$2,IF(E96&lt;Metrics!$H$9,Metrics!$H$2,IF(E96&lt;Metrics!$I$9,Metrics!$I$2,IF(E96&lt;Metrics!$J$9,Metrics!$J$2,IF(E96&lt;Metrics!$K$9,Metrics!$K$2,IF(E96&lt;Metrics!$L$9,Metrics!$L$2,IF(E96&lt;Metrics!$M$9,Metrics!$M$2,IF(E96&lt;Metrics!$N$9,Metrics!$N$2,IF(E96&lt;Metrics!$O$9,Metrics!$O$2,IF(E96&lt;Metrics!$P$9,Metrics!$P$2,Metrics!$Q$2))))))))))</f>
        <v>0</v>
      </c>
      <c r="U96">
        <f>IF(G96&lt;Metrics!$G$10,Metrics!$G$2,IF(G96&lt;Metrics!$H$10,Metrics!$H$2,IF(G96&lt;Metrics!$I$10,Metrics!$I$2,IF(G96&lt;Metrics!$J$10,Metrics!$J$2,IF(G96&lt;Metrics!$K$10,Metrics!$K$2,IF(G96&lt;Metrics!$L$10,Metrics!$L$2,IF(G96&lt;Metrics!$M$10,Metrics!$M$2,IF(G96&lt;Metrics!$N$10,Metrics!$N$2,IF(G96&lt;Metrics!$O$10,Metrics!$O$2,IF(G96&lt;Metrics!$P$10,Metrics!$P$2,Metrics!$Q$2))))))))))</f>
        <v>0</v>
      </c>
      <c r="V96">
        <f>IF(H96&lt;Metrics!$G$18,Metrics!$G$2,IF(H96&lt;Metrics!$H$18,Metrics!$H$2,IF(H96&lt;Metrics!$I$18,Metrics!$I$2,IF(H96&lt;Metrics!$J$18,Metrics!$J$2,IF(H96&lt;Metrics!$K$18,Metrics!$K$2,IF(H96&lt;Metrics!$L$18,Metrics!$L$2,IF(H96&lt;Metrics!$M$18,Metrics!$M$2,IF(H96&lt;Metrics!$N$18,Metrics!$N$2,IF(H96&lt;Metrics!$O$18,Metrics!$O$2,IF(H96&lt;Metrics!$P$18,Metrics!$P$2,Metrics!$Q$2))))))))))</f>
        <v>7</v>
      </c>
      <c r="W96">
        <f>IF(I96&lt;Metrics!$G$19,Metrics!$G$2,IF(I96&lt;Metrics!$H$19,Metrics!$H$2,IF(I96&lt;Metrics!$I$19,Metrics!$I$2,IF(I96&lt;Metrics!$J$19,Metrics!$J$2,IF(I96&lt;Metrics!$K$19,Metrics!$K$2,IF(I96&lt;Metrics!$L$19,Metrics!$L$2,IF(I96&lt;Metrics!$M$19,Metrics!$M$2,IF(I96&lt;Metrics!$N$19,Metrics!$N$2,IF(I96&lt;Metrics!$O$19,Metrics!$O$2,IF(I96&lt;Metrics!$P$19,Metrics!$P$2,Metrics!$Q$2))))))))))</f>
        <v>7</v>
      </c>
      <c r="X96">
        <f>IF(J96&lt;Metrics!$G$20,Metrics!$G$2,IF(J96&lt;Metrics!$H$20,Metrics!$H$2,IF(J96&lt;Metrics!$I$20,Metrics!$I$2,IF(J96&lt;Metrics!$J$20,Metrics!$J$2,IF(J96&lt;Metrics!$K$20,Metrics!$K$2,IF(J96&lt;Metrics!$L$20,Metrics!$L$2,IF(J96&lt;Metrics!$M$20,Metrics!$M$2,IF(J96&lt;Metrics!$N$20,Metrics!$N$2,IF(J96&lt;Metrics!$O$20,Metrics!$O$2,IF(J96&lt;Metrics!$P$20,Metrics!$P$2,Metrics!$Q$2))))))))))</f>
        <v>7</v>
      </c>
      <c r="Y96">
        <f>IF(K96&lt;Metrics!$G$12,Metrics!$G$2,IF(K96&lt;Metrics!$H$12,Metrics!$H$2,IF(K96&lt;Metrics!$I$12,Metrics!$I$2,IF(K96&lt;Metrics!$J$12,Metrics!$J$2,IF(K96&lt;Metrics!$K$12,Metrics!$K$2,IF(K96&lt;Metrics!$L$12,Metrics!$L$2,IF(K96&lt;Metrics!$M$12,Metrics!$M$2,IF(K96&lt;Metrics!$N$12,Metrics!$N$2,IF(K96&lt;Metrics!$O$12,Metrics!$O$2,IF(K96&lt;Metrics!$P$12,Metrics!$P$2,Metrics!$Q$2))))))))))</f>
        <v>2</v>
      </c>
      <c r="Z96">
        <f>IF(L96&lt;Metrics!$G$13,Metrics!$G$2,IF(L96&lt;Metrics!$H$13,Metrics!$H$2,IF(L96&lt;Metrics!$I$13,Metrics!$I$2,IF(L96&lt;Metrics!$J$13,Metrics!$J$2,IF(L96&lt;Metrics!$K$13,Metrics!$K$2,IF(L96&lt;Metrics!$L$13,Metrics!$L$2,IF(L96&lt;Metrics!$M$13,Metrics!$M$2,IF(L96&lt;Metrics!$N$13,Metrics!$N$2,IF(L96&lt;Metrics!$O$13,Metrics!$O$2,IF(L96&lt;Metrics!$P$13,Metrics!$P$2,Metrics!$Q$2))))))))))</f>
        <v>6</v>
      </c>
      <c r="AA96">
        <f>IF(M96&lt;Metrics!$G$14,Metrics!$G$2,IF(M96&lt;Metrics!$H$14,Metrics!$H$2,IF(M96&lt;Metrics!$I$14,Metrics!$I$2,IF(M96&lt;Metrics!$J$14,Metrics!$J$2,IF(M96&lt;Metrics!$K$14,Metrics!$K$2,IF(M96&lt;Metrics!$L$14,Metrics!$L$2,IF(M96&lt;Metrics!$M$14,Metrics!$M$2,IF(M96&lt;Metrics!$N$14,Metrics!$N$2,IF(M96&lt;Metrics!$O$14,Metrics!$O$2,IF(M96&lt;Metrics!$P$14,Metrics!$P$2,Metrics!$Q$2))))))))))</f>
        <v>6</v>
      </c>
      <c r="AB96">
        <f>IF(N96&lt;Metrics!$G$16,Metrics!$G$2,IF(N96&lt;Metrics!$H$16,Metrics!$H$2,IF(N96&lt;Metrics!$I$16,Metrics!$I$2,IF(N96&lt;Metrics!$J$16,Metrics!$J$2,IF(N96&lt;Metrics!$K$16,Metrics!$K$2,IF(N96&lt;Metrics!$L$16,Metrics!$L$2,IF(N96&lt;Metrics!$M$16,Metrics!$M$2,IF(N96&lt;Metrics!$N$16,Metrics!$N$2,IF(N96&lt;Metrics!$O$16,Metrics!$O$2,IF(N96&lt;Metrics!$P$16,Metrics!$P$2,Metrics!$Q$2))))))))))</f>
        <v>8</v>
      </c>
      <c r="AC96">
        <f>IF(O96&lt;Metrics!$G$22,Metrics!$G$2,IF(O96&lt;Metrics!$H$22,Metrics!$H$2,IF(O96&lt;Metrics!$I$22,Metrics!$I$2,IF(O96&lt;Metrics!$J$22,Metrics!$J$2,IF(O96&lt;Metrics!$K$22,Metrics!$K$2,IF(O96&lt;Metrics!$L$22,Metrics!$L$2,IF(O96&lt;Metrics!$M$22,Metrics!$M$2,IF(O96&lt;Metrics!$N$22,Metrics!$N$2,IF(O96&lt;Metrics!$O$22,Metrics!$O$2,IF(O96&lt;Metrics!$P$22,Metrics!$P$2,Metrics!$Q$2))))))))))</f>
        <v>3</v>
      </c>
      <c r="AD96" s="38">
        <f>(P96*Metrics!F$4)+(Q96*Metrics!F$8)+(S96*Metrics!F$9)+(U96*Metrics!F$10)+(V96*Metrics!F$18)+('Final Metrics'!W155*Metrics!F$19)+('Final Metrics'!X155*Metrics!F$20)+('Final Metrics'!Y155*Metrics!F$12)+('Final Metrics'!Z155*Metrics!F$13)+('Final Metrics'!AA155*Metrics!F$14)+('Final Metrics'!AB155*Metrics!F$16)</f>
        <v>187.375</v>
      </c>
      <c r="AE96" s="39">
        <f>AD96/AD$1</f>
        <v>0.18737500000000001</v>
      </c>
    </row>
    <row r="97" spans="1:31">
      <c r="A97" s="12" t="s">
        <v>240</v>
      </c>
      <c r="B97" s="14">
        <v>3</v>
      </c>
      <c r="C97" s="16"/>
      <c r="D97" s="14"/>
      <c r="E97" s="14"/>
      <c r="F97" s="14"/>
      <c r="G97" s="14">
        <v>0</v>
      </c>
      <c r="H97" s="98">
        <v>31</v>
      </c>
      <c r="I97" s="98">
        <v>695</v>
      </c>
      <c r="J97" s="98">
        <v>45</v>
      </c>
      <c r="K97" s="98">
        <v>1318</v>
      </c>
      <c r="L97" s="98">
        <v>45</v>
      </c>
      <c r="M97" s="98">
        <v>5322</v>
      </c>
      <c r="N97" s="98">
        <v>51</v>
      </c>
      <c r="O97" s="56">
        <v>2</v>
      </c>
      <c r="P97">
        <f>IF(B97&lt;Metrics!$G$4,Metrics!$G$2,IF(B97&lt;Metrics!$H$4,Metrics!$H$2,IF(B97&lt;Metrics!$I$4,Metrics!$I$2,IF(B97&lt;Metrics!$J$4,Metrics!$J$2,IF(B97&lt;Metrics!$K$4,Metrics!$K$2,IF(B97&lt;Metrics!$L$4,Metrics!$L$2,IF(B97&lt;Metrics!$M$4,Metrics!$M$2,IF(B97&lt;Metrics!$N$4,Metrics!$N$2,IF(B97&lt;Metrics!$O$4,Metrics!$O$2,IF(B97&lt;Metrics!$P$4,Metrics!$P$2,Metrics!Q$2))))))))))</f>
        <v>0</v>
      </c>
      <c r="Q97">
        <f>IF(C97=Metrics!$G$8,Metrics!$G$2,IF(C97&lt;Metrics!$H$8,Metrics!$H$2,IF(C97&lt;Metrics!$I$8,Metrics!$I$2,IF(C97&lt;Metrics!$J$8,Metrics!$J$2,IF(C97&lt;Metrics!$K$8,Metrics!$K$2,IF(C97&lt;Metrics!$L$8,Metrics!$L$2,IF(C97&lt;Metrics!$M$8,Metrics!$M$2,IF(C97&lt;Metrics!$N$8,Metrics!$N$2,IF(C97&lt;Metrics!$O$8,Metrics!$O$2,IF(C97&lt;Metrics!$P$8,Metrics!$P$2,Metrics!$Q$2))))))))))</f>
        <v>0</v>
      </c>
      <c r="S97">
        <f>IF(E97&lt;Metrics!$G$9,Metrics!$G$2,IF(E97&lt;Metrics!$H$9,Metrics!$H$2,IF(E97&lt;Metrics!$I$9,Metrics!$I$2,IF(E97&lt;Metrics!$J$9,Metrics!$J$2,IF(E97&lt;Metrics!$K$9,Metrics!$K$2,IF(E97&lt;Metrics!$L$9,Metrics!$L$2,IF(E97&lt;Metrics!$M$9,Metrics!$M$2,IF(E97&lt;Metrics!$N$9,Metrics!$N$2,IF(E97&lt;Metrics!$O$9,Metrics!$O$2,IF(E97&lt;Metrics!$P$9,Metrics!$P$2,Metrics!$Q$2))))))))))</f>
        <v>0</v>
      </c>
      <c r="U97">
        <f>IF(G97&lt;Metrics!$G$10,Metrics!$G$2,IF(G97&lt;Metrics!$H$10,Metrics!$H$2,IF(G97&lt;Metrics!$I$10,Metrics!$I$2,IF(G97&lt;Metrics!$J$10,Metrics!$J$2,IF(G97&lt;Metrics!$K$10,Metrics!$K$2,IF(G97&lt;Metrics!$L$10,Metrics!$L$2,IF(G97&lt;Metrics!$M$10,Metrics!$M$2,IF(G97&lt;Metrics!$N$10,Metrics!$N$2,IF(G97&lt;Metrics!$O$10,Metrics!$O$2,IF(G97&lt;Metrics!$P$10,Metrics!$P$2,Metrics!$Q$2))))))))))</f>
        <v>0</v>
      </c>
      <c r="V97">
        <f>IF(H97&lt;Metrics!$G$18,Metrics!$G$2,IF(H97&lt;Metrics!$H$18,Metrics!$H$2,IF(H97&lt;Metrics!$I$18,Metrics!$I$2,IF(H97&lt;Metrics!$J$18,Metrics!$J$2,IF(H97&lt;Metrics!$K$18,Metrics!$K$2,IF(H97&lt;Metrics!$L$18,Metrics!$L$2,IF(H97&lt;Metrics!$M$18,Metrics!$M$2,IF(H97&lt;Metrics!$N$18,Metrics!$N$2,IF(H97&lt;Metrics!$O$18,Metrics!$O$2,IF(H97&lt;Metrics!$P$18,Metrics!$P$2,Metrics!$Q$2))))))))))</f>
        <v>4</v>
      </c>
      <c r="W97">
        <f>IF(I97&lt;Metrics!$G$19,Metrics!$G$2,IF(I97&lt;Metrics!$H$19,Metrics!$H$2,IF(I97&lt;Metrics!$I$19,Metrics!$I$2,IF(I97&lt;Metrics!$J$19,Metrics!$J$2,IF(I97&lt;Metrics!$K$19,Metrics!$K$2,IF(I97&lt;Metrics!$L$19,Metrics!$L$2,IF(I97&lt;Metrics!$M$19,Metrics!$M$2,IF(I97&lt;Metrics!$N$19,Metrics!$N$2,IF(I97&lt;Metrics!$O$19,Metrics!$O$2,IF(I97&lt;Metrics!$P$19,Metrics!$P$2,Metrics!$Q$2))))))))))</f>
        <v>5</v>
      </c>
      <c r="X97">
        <f>IF(J97&lt;Metrics!$G$20,Metrics!$G$2,IF(J97&lt;Metrics!$H$20,Metrics!$H$2,IF(J97&lt;Metrics!$I$20,Metrics!$I$2,IF(J97&lt;Metrics!$J$20,Metrics!$J$2,IF(J97&lt;Metrics!$K$20,Metrics!$K$2,IF(J97&lt;Metrics!$L$20,Metrics!$L$2,IF(J97&lt;Metrics!$M$20,Metrics!$M$2,IF(J97&lt;Metrics!$N$20,Metrics!$N$2,IF(J97&lt;Metrics!$O$20,Metrics!$O$2,IF(J97&lt;Metrics!$P$20,Metrics!$P$2,Metrics!$Q$2))))))))))</f>
        <v>5</v>
      </c>
      <c r="Y97">
        <f>IF(K97&lt;Metrics!$G$12,Metrics!$G$2,IF(K97&lt;Metrics!$H$12,Metrics!$H$2,IF(K97&lt;Metrics!$I$12,Metrics!$I$2,IF(K97&lt;Metrics!$J$12,Metrics!$J$2,IF(K97&lt;Metrics!$K$12,Metrics!$K$2,IF(K97&lt;Metrics!$L$12,Metrics!$L$2,IF(K97&lt;Metrics!$M$12,Metrics!$M$2,IF(K97&lt;Metrics!$N$12,Metrics!$N$2,IF(K97&lt;Metrics!$O$12,Metrics!$O$2,IF(K97&lt;Metrics!$P$12,Metrics!$P$2,Metrics!$Q$2))))))))))</f>
        <v>1</v>
      </c>
      <c r="Z97">
        <f>IF(L97&lt;Metrics!$G$13,Metrics!$G$2,IF(L97&lt;Metrics!$H$13,Metrics!$H$2,IF(L97&lt;Metrics!$I$13,Metrics!$I$2,IF(L97&lt;Metrics!$J$13,Metrics!$J$2,IF(L97&lt;Metrics!$K$13,Metrics!$K$2,IF(L97&lt;Metrics!$L$13,Metrics!$L$2,IF(L97&lt;Metrics!$M$13,Metrics!$M$2,IF(L97&lt;Metrics!$N$13,Metrics!$N$2,IF(L97&lt;Metrics!$O$13,Metrics!$O$2,IF(L97&lt;Metrics!$P$13,Metrics!$P$2,Metrics!$Q$2))))))))))</f>
        <v>0</v>
      </c>
      <c r="AA97">
        <f>IF(M97&lt;Metrics!$G$14,Metrics!$G$2,IF(M97&lt;Metrics!$H$14,Metrics!$H$2,IF(M97&lt;Metrics!$I$14,Metrics!$I$2,IF(M97&lt;Metrics!$J$14,Metrics!$J$2,IF(M97&lt;Metrics!$K$14,Metrics!$K$2,IF(M97&lt;Metrics!$L$14,Metrics!$L$2,IF(M97&lt;Metrics!$M$14,Metrics!$M$2,IF(M97&lt;Metrics!$N$14,Metrics!$N$2,IF(M97&lt;Metrics!$O$14,Metrics!$O$2,IF(M97&lt;Metrics!$P$14,Metrics!$P$2,Metrics!$Q$2))))))))))</f>
        <v>3</v>
      </c>
      <c r="AB97">
        <f>IF(N97&lt;Metrics!$G$16,Metrics!$G$2,IF(N97&lt;Metrics!$H$16,Metrics!$H$2,IF(N97&lt;Metrics!$I$16,Metrics!$I$2,IF(N97&lt;Metrics!$J$16,Metrics!$J$2,IF(N97&lt;Metrics!$K$16,Metrics!$K$2,IF(N97&lt;Metrics!$L$16,Metrics!$L$2,IF(N97&lt;Metrics!$M$16,Metrics!$M$2,IF(N97&lt;Metrics!$N$16,Metrics!$N$2,IF(N97&lt;Metrics!$O$16,Metrics!$O$2,IF(N97&lt;Metrics!$P$16,Metrics!$P$2,Metrics!$Q$2))))))))))</f>
        <v>6</v>
      </c>
      <c r="AC97">
        <f>IF(O97&lt;Metrics!$G$22,Metrics!$G$2,IF(O97&lt;Metrics!$H$22,Metrics!$H$2,IF(O97&lt;Metrics!$I$22,Metrics!$I$2,IF(O97&lt;Metrics!$J$22,Metrics!$J$2,IF(O97&lt;Metrics!$K$22,Metrics!$K$2,IF(O97&lt;Metrics!$L$22,Metrics!$L$2,IF(O97&lt;Metrics!$M$22,Metrics!$M$2,IF(O97&lt;Metrics!$N$22,Metrics!$N$2,IF(O97&lt;Metrics!$O$22,Metrics!$O$2,IF(O97&lt;Metrics!$P$22,Metrics!$P$2,Metrics!$Q$2))))))))))</f>
        <v>1</v>
      </c>
      <c r="AD97" s="38">
        <f>(P97*Metrics!F$4)+(Q97*Metrics!F$8)+(S97*Metrics!F$9)+(U97*Metrics!F$10)+(V97*Metrics!F$18)+('Final Metrics'!W138*Metrics!F$19)+('Final Metrics'!X138*Metrics!F$20)+('Final Metrics'!Y138*Metrics!F$12)+('Final Metrics'!Z138*Metrics!F$13)+('Final Metrics'!AA138*Metrics!F$14)+('Final Metrics'!AB138*Metrics!F$16)</f>
        <v>186.75</v>
      </c>
      <c r="AE97" s="39">
        <f>AD97/AD$1</f>
        <v>0.18675</v>
      </c>
    </row>
    <row r="98" spans="1:31">
      <c r="A98" s="12" t="s">
        <v>243</v>
      </c>
      <c r="B98" s="14">
        <v>199</v>
      </c>
      <c r="C98" s="16"/>
      <c r="D98" s="14"/>
      <c r="E98" s="14"/>
      <c r="F98" s="14"/>
      <c r="G98" s="14">
        <v>0</v>
      </c>
      <c r="H98" s="98">
        <v>36</v>
      </c>
      <c r="I98" s="98">
        <v>763</v>
      </c>
      <c r="J98" s="98">
        <v>57</v>
      </c>
      <c r="K98" s="98">
        <v>5122</v>
      </c>
      <c r="L98" s="98">
        <v>2050</v>
      </c>
      <c r="M98" s="98">
        <v>12400</v>
      </c>
      <c r="N98" s="98">
        <v>61</v>
      </c>
      <c r="O98" s="56">
        <v>245</v>
      </c>
      <c r="P98">
        <f>IF(B98&lt;Metrics!$G$4,Metrics!$G$2,IF(B98&lt;Metrics!$H$4,Metrics!$H$2,IF(B98&lt;Metrics!$I$4,Metrics!$I$2,IF(B98&lt;Metrics!$J$4,Metrics!$J$2,IF(B98&lt;Metrics!$K$4,Metrics!$K$2,IF(B98&lt;Metrics!$L$4,Metrics!$L$2,IF(B98&lt;Metrics!$M$4,Metrics!$M$2,IF(B98&lt;Metrics!$N$4,Metrics!$N$2,IF(B98&lt;Metrics!$O$4,Metrics!$O$2,IF(B98&lt;Metrics!$P$4,Metrics!$P$2,Metrics!Q$2))))))))))</f>
        <v>3</v>
      </c>
      <c r="Q98">
        <f>IF(C98=Metrics!$G$8,Metrics!$G$2,IF(C98&lt;Metrics!$H$8,Metrics!$H$2,IF(C98&lt;Metrics!$I$8,Metrics!$I$2,IF(C98&lt;Metrics!$J$8,Metrics!$J$2,IF(C98&lt;Metrics!$K$8,Metrics!$K$2,IF(C98&lt;Metrics!$L$8,Metrics!$L$2,IF(C98&lt;Metrics!$M$8,Metrics!$M$2,IF(C98&lt;Metrics!$N$8,Metrics!$N$2,IF(C98&lt;Metrics!$O$8,Metrics!$O$2,IF(C98&lt;Metrics!$P$8,Metrics!$P$2,Metrics!$Q$2))))))))))</f>
        <v>0</v>
      </c>
      <c r="S98">
        <f>IF(E98&lt;Metrics!$G$9,Metrics!$G$2,IF(E98&lt;Metrics!$H$9,Metrics!$H$2,IF(E98&lt;Metrics!$I$9,Metrics!$I$2,IF(E98&lt;Metrics!$J$9,Metrics!$J$2,IF(E98&lt;Metrics!$K$9,Metrics!$K$2,IF(E98&lt;Metrics!$L$9,Metrics!$L$2,IF(E98&lt;Metrics!$M$9,Metrics!$M$2,IF(E98&lt;Metrics!$N$9,Metrics!$N$2,IF(E98&lt;Metrics!$O$9,Metrics!$O$2,IF(E98&lt;Metrics!$P$9,Metrics!$P$2,Metrics!$Q$2))))))))))</f>
        <v>0</v>
      </c>
      <c r="U98">
        <f>IF(G98&lt;Metrics!$G$10,Metrics!$G$2,IF(G98&lt;Metrics!$H$10,Metrics!$H$2,IF(G98&lt;Metrics!$I$10,Metrics!$I$2,IF(G98&lt;Metrics!$J$10,Metrics!$J$2,IF(G98&lt;Metrics!$K$10,Metrics!$K$2,IF(G98&lt;Metrics!$L$10,Metrics!$L$2,IF(G98&lt;Metrics!$M$10,Metrics!$M$2,IF(G98&lt;Metrics!$N$10,Metrics!$N$2,IF(G98&lt;Metrics!$O$10,Metrics!$O$2,IF(G98&lt;Metrics!$P$10,Metrics!$P$2,Metrics!$Q$2))))))))))</f>
        <v>0</v>
      </c>
      <c r="V98">
        <f>IF(H98&lt;Metrics!$G$18,Metrics!$G$2,IF(H98&lt;Metrics!$H$18,Metrics!$H$2,IF(H98&lt;Metrics!$I$18,Metrics!$I$2,IF(H98&lt;Metrics!$J$18,Metrics!$J$2,IF(H98&lt;Metrics!$K$18,Metrics!$K$2,IF(H98&lt;Metrics!$L$18,Metrics!$L$2,IF(H98&lt;Metrics!$M$18,Metrics!$M$2,IF(H98&lt;Metrics!$N$18,Metrics!$N$2,IF(H98&lt;Metrics!$O$18,Metrics!$O$2,IF(H98&lt;Metrics!$P$18,Metrics!$P$2,Metrics!$Q$2))))))))))</f>
        <v>5</v>
      </c>
      <c r="W98">
        <f>IF(I98&lt;Metrics!$G$19,Metrics!$G$2,IF(I98&lt;Metrics!$H$19,Metrics!$H$2,IF(I98&lt;Metrics!$I$19,Metrics!$I$2,IF(I98&lt;Metrics!$J$19,Metrics!$J$2,IF(I98&lt;Metrics!$K$19,Metrics!$K$2,IF(I98&lt;Metrics!$L$19,Metrics!$L$2,IF(I98&lt;Metrics!$M$19,Metrics!$M$2,IF(I98&lt;Metrics!$N$19,Metrics!$N$2,IF(I98&lt;Metrics!$O$19,Metrics!$O$2,IF(I98&lt;Metrics!$P$19,Metrics!$P$2,Metrics!$Q$2))))))))))</f>
        <v>6</v>
      </c>
      <c r="X98">
        <f>IF(J98&lt;Metrics!$G$20,Metrics!$G$2,IF(J98&lt;Metrics!$H$20,Metrics!$H$2,IF(J98&lt;Metrics!$I$20,Metrics!$I$2,IF(J98&lt;Metrics!$J$20,Metrics!$J$2,IF(J98&lt;Metrics!$K$20,Metrics!$K$2,IF(J98&lt;Metrics!$L$20,Metrics!$L$2,IF(J98&lt;Metrics!$M$20,Metrics!$M$2,IF(J98&lt;Metrics!$N$20,Metrics!$N$2,IF(J98&lt;Metrics!$O$20,Metrics!$O$2,IF(J98&lt;Metrics!$P$20,Metrics!$P$2,Metrics!$Q$2))))))))))</f>
        <v>7</v>
      </c>
      <c r="Y98">
        <f>IF(K98&lt;Metrics!$G$12,Metrics!$G$2,IF(K98&lt;Metrics!$H$12,Metrics!$H$2,IF(K98&lt;Metrics!$I$12,Metrics!$I$2,IF(K98&lt;Metrics!$J$12,Metrics!$J$2,IF(K98&lt;Metrics!$K$12,Metrics!$K$2,IF(K98&lt;Metrics!$L$12,Metrics!$L$2,IF(K98&lt;Metrics!$M$12,Metrics!$M$2,IF(K98&lt;Metrics!$N$12,Metrics!$N$2,IF(K98&lt;Metrics!$O$12,Metrics!$O$2,IF(K98&lt;Metrics!$P$12,Metrics!$P$2,Metrics!$Q$2))))))))))</f>
        <v>3</v>
      </c>
      <c r="Z98">
        <f>IF(L98&lt;Metrics!$G$13,Metrics!$G$2,IF(L98&lt;Metrics!$H$13,Metrics!$H$2,IF(L98&lt;Metrics!$I$13,Metrics!$I$2,IF(L98&lt;Metrics!$J$13,Metrics!$J$2,IF(L98&lt;Metrics!$K$13,Metrics!$K$2,IF(L98&lt;Metrics!$L$13,Metrics!$L$2,IF(L98&lt;Metrics!$M$13,Metrics!$M$2,IF(L98&lt;Metrics!$N$13,Metrics!$N$2,IF(L98&lt;Metrics!$O$13,Metrics!$O$2,IF(L98&lt;Metrics!$P$13,Metrics!$P$2,Metrics!$Q$2))))))))))</f>
        <v>5</v>
      </c>
      <c r="AA98">
        <f>IF(M98&lt;Metrics!$G$14,Metrics!$G$2,IF(M98&lt;Metrics!$H$14,Metrics!$H$2,IF(M98&lt;Metrics!$I$14,Metrics!$I$2,IF(M98&lt;Metrics!$J$14,Metrics!$J$2,IF(M98&lt;Metrics!$K$14,Metrics!$K$2,IF(M98&lt;Metrics!$L$14,Metrics!$L$2,IF(M98&lt;Metrics!$M$14,Metrics!$M$2,IF(M98&lt;Metrics!$N$14,Metrics!$N$2,IF(M98&lt;Metrics!$O$14,Metrics!$O$2,IF(M98&lt;Metrics!$P$14,Metrics!$P$2,Metrics!$Q$2))))))))))</f>
        <v>5</v>
      </c>
      <c r="AB98">
        <f>IF(N98&lt;Metrics!$G$16,Metrics!$G$2,IF(N98&lt;Metrics!$H$16,Metrics!$H$2,IF(N98&lt;Metrics!$I$16,Metrics!$I$2,IF(N98&lt;Metrics!$J$16,Metrics!$J$2,IF(N98&lt;Metrics!$K$16,Metrics!$K$2,IF(N98&lt;Metrics!$L$16,Metrics!$L$2,IF(N98&lt;Metrics!$M$16,Metrics!$M$2,IF(N98&lt;Metrics!$N$16,Metrics!$N$2,IF(N98&lt;Metrics!$O$16,Metrics!$O$2,IF(N98&lt;Metrics!$P$16,Metrics!$P$2,Metrics!$Q$2))))))))))</f>
        <v>7</v>
      </c>
      <c r="AC98">
        <f>IF(O98&lt;Metrics!$G$22,Metrics!$G$2,IF(O98&lt;Metrics!$H$22,Metrics!$H$2,IF(O98&lt;Metrics!$I$22,Metrics!$I$2,IF(O98&lt;Metrics!$J$22,Metrics!$J$2,IF(O98&lt;Metrics!$K$22,Metrics!$K$2,IF(O98&lt;Metrics!$L$22,Metrics!$L$2,IF(O98&lt;Metrics!$M$22,Metrics!$M$2,IF(O98&lt;Metrics!$N$22,Metrics!$N$2,IF(O98&lt;Metrics!$O$22,Metrics!$O$2,IF(O98&lt;Metrics!$P$22,Metrics!$P$2,Metrics!$Q$2))))))))))</f>
        <v>2</v>
      </c>
      <c r="AD98" s="38">
        <f>(P98*Metrics!F$4)+(Q98*Metrics!F$8)+(S98*Metrics!F$9)+(U98*Metrics!F$10)+(V98*Metrics!F$18)+('Final Metrics'!W54*Metrics!F$19)+('Final Metrics'!X54*Metrics!F$20)+('Final Metrics'!Y54*Metrics!F$12)+('Final Metrics'!Z54*Metrics!F$13)+('Final Metrics'!AA54*Metrics!F$14)+('Final Metrics'!AB54*Metrics!F$16)</f>
        <v>155.125</v>
      </c>
      <c r="AE98" s="39">
        <f>AD98/AD$1</f>
        <v>0.15512500000000001</v>
      </c>
    </row>
    <row r="99" spans="1:31">
      <c r="A99" s="12" t="s">
        <v>245</v>
      </c>
      <c r="B99" s="14">
        <v>47</v>
      </c>
      <c r="C99" s="16"/>
      <c r="D99" s="14">
        <v>0</v>
      </c>
      <c r="E99" s="14">
        <v>0</v>
      </c>
      <c r="F99" s="14"/>
      <c r="G99" s="14">
        <v>0</v>
      </c>
      <c r="H99" s="98">
        <v>38</v>
      </c>
      <c r="I99" s="98">
        <v>712</v>
      </c>
      <c r="J99" s="98">
        <v>55</v>
      </c>
      <c r="K99" s="98">
        <v>4526</v>
      </c>
      <c r="L99" s="98">
        <v>3282</v>
      </c>
      <c r="M99" s="98">
        <v>4960</v>
      </c>
      <c r="N99" s="98">
        <v>64</v>
      </c>
      <c r="O99" s="47">
        <v>109</v>
      </c>
      <c r="P99">
        <f>IF(B99&lt;Metrics!$G$4,Metrics!$G$2,IF(B99&lt;Metrics!$H$4,Metrics!$H$2,IF(B99&lt;Metrics!$I$4,Metrics!$I$2,IF(B99&lt;Metrics!$J$4,Metrics!$J$2,IF(B99&lt;Metrics!$K$4,Metrics!$K$2,IF(B99&lt;Metrics!$L$4,Metrics!$L$2,IF(B99&lt;Metrics!$M$4,Metrics!$M$2,IF(B99&lt;Metrics!$N$4,Metrics!$N$2,IF(B99&lt;Metrics!$O$4,Metrics!$O$2,IF(B99&lt;Metrics!$P$4,Metrics!$P$2,Metrics!Q$2))))))))))</f>
        <v>1</v>
      </c>
      <c r="Q99">
        <f>IF(C99=Metrics!$G$8,Metrics!$G$2,IF(C99&lt;Metrics!$H$8,Metrics!$H$2,IF(C99&lt;Metrics!$I$8,Metrics!$I$2,IF(C99&lt;Metrics!$J$8,Metrics!$J$2,IF(C99&lt;Metrics!$K$8,Metrics!$K$2,IF(C99&lt;Metrics!$L$8,Metrics!$L$2,IF(C99&lt;Metrics!$M$8,Metrics!$M$2,IF(C99&lt;Metrics!$N$8,Metrics!$N$2,IF(C99&lt;Metrics!$O$8,Metrics!$O$2,IF(C99&lt;Metrics!$P$8,Metrics!$P$2,Metrics!$Q$2))))))))))</f>
        <v>0</v>
      </c>
      <c r="S99">
        <f>IF(E99&lt;Metrics!$G$9,Metrics!$G$2,IF(E99&lt;Metrics!$H$9,Metrics!$H$2,IF(E99&lt;Metrics!$I$9,Metrics!$I$2,IF(E99&lt;Metrics!$J$9,Metrics!$J$2,IF(E99&lt;Metrics!$K$9,Metrics!$K$2,IF(E99&lt;Metrics!$L$9,Metrics!$L$2,IF(E99&lt;Metrics!$M$9,Metrics!$M$2,IF(E99&lt;Metrics!$N$9,Metrics!$N$2,IF(E99&lt;Metrics!$O$9,Metrics!$O$2,IF(E99&lt;Metrics!$P$9,Metrics!$P$2,Metrics!$Q$2))))))))))</f>
        <v>0</v>
      </c>
      <c r="U99">
        <f>IF(G99&lt;Metrics!$G$10,Metrics!$G$2,IF(G99&lt;Metrics!$H$10,Metrics!$H$2,IF(G99&lt;Metrics!$I$10,Metrics!$I$2,IF(G99&lt;Metrics!$J$10,Metrics!$J$2,IF(G99&lt;Metrics!$K$10,Metrics!$K$2,IF(G99&lt;Metrics!$L$10,Metrics!$L$2,IF(G99&lt;Metrics!$M$10,Metrics!$M$2,IF(G99&lt;Metrics!$N$10,Metrics!$N$2,IF(G99&lt;Metrics!$O$10,Metrics!$O$2,IF(G99&lt;Metrics!$P$10,Metrics!$P$2,Metrics!$Q$2))))))))))</f>
        <v>0</v>
      </c>
      <c r="V99">
        <f>IF(H99&lt;Metrics!$G$18,Metrics!$G$2,IF(H99&lt;Metrics!$H$18,Metrics!$H$2,IF(H99&lt;Metrics!$I$18,Metrics!$I$2,IF(H99&lt;Metrics!$J$18,Metrics!$J$2,IF(H99&lt;Metrics!$K$18,Metrics!$K$2,IF(H99&lt;Metrics!$L$18,Metrics!$L$2,IF(H99&lt;Metrics!$M$18,Metrics!$M$2,IF(H99&lt;Metrics!$N$18,Metrics!$N$2,IF(H99&lt;Metrics!$O$18,Metrics!$O$2,IF(H99&lt;Metrics!$P$18,Metrics!$P$2,Metrics!$Q$2))))))))))</f>
        <v>5</v>
      </c>
      <c r="W99">
        <f>IF(I99&lt;Metrics!$G$19,Metrics!$G$2,IF(I99&lt;Metrics!$H$19,Metrics!$H$2,IF(I99&lt;Metrics!$I$19,Metrics!$I$2,IF(I99&lt;Metrics!$J$19,Metrics!$J$2,IF(I99&lt;Metrics!$K$19,Metrics!$K$2,IF(I99&lt;Metrics!$L$19,Metrics!$L$2,IF(I99&lt;Metrics!$M$19,Metrics!$M$2,IF(I99&lt;Metrics!$N$19,Metrics!$N$2,IF(I99&lt;Metrics!$O$19,Metrics!$O$2,IF(I99&lt;Metrics!$P$19,Metrics!$P$2,Metrics!$Q$2))))))))))</f>
        <v>5</v>
      </c>
      <c r="X99">
        <f>IF(J99&lt;Metrics!$G$20,Metrics!$G$2,IF(J99&lt;Metrics!$H$20,Metrics!$H$2,IF(J99&lt;Metrics!$I$20,Metrics!$I$2,IF(J99&lt;Metrics!$J$20,Metrics!$J$2,IF(J99&lt;Metrics!$K$20,Metrics!$K$2,IF(J99&lt;Metrics!$L$20,Metrics!$L$2,IF(J99&lt;Metrics!$M$20,Metrics!$M$2,IF(J99&lt;Metrics!$N$20,Metrics!$N$2,IF(J99&lt;Metrics!$O$20,Metrics!$O$2,IF(J99&lt;Metrics!$P$20,Metrics!$P$2,Metrics!$Q$2))))))))))</f>
        <v>6</v>
      </c>
      <c r="Y99">
        <f>IF(K99&lt;Metrics!$G$12,Metrics!$G$2,IF(K99&lt;Metrics!$H$12,Metrics!$H$2,IF(K99&lt;Metrics!$I$12,Metrics!$I$2,IF(K99&lt;Metrics!$J$12,Metrics!$J$2,IF(K99&lt;Metrics!$K$12,Metrics!$K$2,IF(K99&lt;Metrics!$L$12,Metrics!$L$2,IF(K99&lt;Metrics!$M$12,Metrics!$M$2,IF(K99&lt;Metrics!$N$12,Metrics!$N$2,IF(K99&lt;Metrics!$O$12,Metrics!$O$2,IF(K99&lt;Metrics!$P$12,Metrics!$P$2,Metrics!$Q$2))))))))))</f>
        <v>3</v>
      </c>
      <c r="Z99">
        <f>IF(L99&lt;Metrics!$G$13,Metrics!$G$2,IF(L99&lt;Metrics!$H$13,Metrics!$H$2,IF(L99&lt;Metrics!$I$13,Metrics!$I$2,IF(L99&lt;Metrics!$J$13,Metrics!$J$2,IF(L99&lt;Metrics!$K$13,Metrics!$K$2,IF(L99&lt;Metrics!$L$13,Metrics!$L$2,IF(L99&lt;Metrics!$M$13,Metrics!$M$2,IF(L99&lt;Metrics!$N$13,Metrics!$N$2,IF(L99&lt;Metrics!$O$13,Metrics!$O$2,IF(L99&lt;Metrics!$P$13,Metrics!$P$2,Metrics!$Q$2))))))))))</f>
        <v>6</v>
      </c>
      <c r="AA99">
        <f>IF(M99&lt;Metrics!$G$14,Metrics!$G$2,IF(M99&lt;Metrics!$H$14,Metrics!$H$2,IF(M99&lt;Metrics!$I$14,Metrics!$I$2,IF(M99&lt;Metrics!$J$14,Metrics!$J$2,IF(M99&lt;Metrics!$K$14,Metrics!$K$2,IF(M99&lt;Metrics!$L$14,Metrics!$L$2,IF(M99&lt;Metrics!$M$14,Metrics!$M$2,IF(M99&lt;Metrics!$N$14,Metrics!$N$2,IF(M99&lt;Metrics!$O$14,Metrics!$O$2,IF(M99&lt;Metrics!$P$14,Metrics!$P$2,Metrics!$Q$2))))))))))</f>
        <v>3</v>
      </c>
      <c r="AB99">
        <f>IF(N99&lt;Metrics!$G$16,Metrics!$G$2,IF(N99&lt;Metrics!$H$16,Metrics!$H$2,IF(N99&lt;Metrics!$I$16,Metrics!$I$2,IF(N99&lt;Metrics!$J$16,Metrics!$J$2,IF(N99&lt;Metrics!$K$16,Metrics!$K$2,IF(N99&lt;Metrics!$L$16,Metrics!$L$2,IF(N99&lt;Metrics!$M$16,Metrics!$M$2,IF(N99&lt;Metrics!$N$16,Metrics!$N$2,IF(N99&lt;Metrics!$O$16,Metrics!$O$2,IF(N99&lt;Metrics!$P$16,Metrics!$P$2,Metrics!$Q$2))))))))))</f>
        <v>8</v>
      </c>
      <c r="AC99">
        <f>IF(O99&lt;Metrics!$G$22,Metrics!$G$2,IF(O99&lt;Metrics!$H$22,Metrics!$H$2,IF(O99&lt;Metrics!$I$22,Metrics!$I$2,IF(O99&lt;Metrics!$J$22,Metrics!$J$2,IF(O99&lt;Metrics!$K$22,Metrics!$K$2,IF(O99&lt;Metrics!$L$22,Metrics!$L$2,IF(O99&lt;Metrics!$M$22,Metrics!$M$2,IF(O99&lt;Metrics!$N$22,Metrics!$N$2,IF(O99&lt;Metrics!$O$22,Metrics!$O$2,IF(O99&lt;Metrics!$P$22,Metrics!$P$2,Metrics!$Q$2))))))))))</f>
        <v>1</v>
      </c>
      <c r="AD99" s="38">
        <f>(P99*Metrics!F$4)+(Q99*Metrics!F$8)+(S99*Metrics!F$9)+(U99*Metrics!F$10)+(V99*Metrics!F$18)+('Final Metrics'!W82*Metrics!F$19)+('Final Metrics'!X82*Metrics!F$20)+('Final Metrics'!Y82*Metrics!F$12)+('Final Metrics'!Z82*Metrics!F$13)+('Final Metrics'!AA82*Metrics!F$14)+('Final Metrics'!AB82*Metrics!F$16)</f>
        <v>171.625</v>
      </c>
      <c r="AE99" s="39">
        <f>AD99/AD$1</f>
        <v>0.171625</v>
      </c>
    </row>
    <row r="100" spans="1:31">
      <c r="A100" s="12" t="s">
        <v>247</v>
      </c>
      <c r="B100" s="14"/>
      <c r="C100" s="16"/>
      <c r="D100" s="14"/>
      <c r="E100" s="14"/>
      <c r="F100" s="14"/>
      <c r="G100" s="14">
        <v>0</v>
      </c>
      <c r="H100" s="98">
        <v>24</v>
      </c>
      <c r="I100" s="98">
        <v>647</v>
      </c>
      <c r="J100" s="98">
        <v>36</v>
      </c>
      <c r="K100" s="98">
        <v>698</v>
      </c>
      <c r="L100" s="98">
        <v>423</v>
      </c>
      <c r="M100" s="98">
        <v>3088</v>
      </c>
      <c r="N100" s="98">
        <v>49</v>
      </c>
      <c r="O100" s="49">
        <v>133412</v>
      </c>
      <c r="P100">
        <f>IF(B100&lt;Metrics!$G$4,Metrics!$G$2,IF(B100&lt;Metrics!$H$4,Metrics!$H$2,IF(B100&lt;Metrics!$I$4,Metrics!$I$2,IF(B100&lt;Metrics!$J$4,Metrics!$J$2,IF(B100&lt;Metrics!$K$4,Metrics!$K$2,IF(B100&lt;Metrics!$L$4,Metrics!$L$2,IF(B100&lt;Metrics!$M$4,Metrics!$M$2,IF(B100&lt;Metrics!$N$4,Metrics!$N$2,IF(B100&lt;Metrics!$O$4,Metrics!$O$2,IF(B100&lt;Metrics!$P$4,Metrics!$P$2,Metrics!Q$2))))))))))</f>
        <v>0</v>
      </c>
      <c r="Q100">
        <f>IF(C100=Metrics!$G$8,Metrics!$G$2,IF(C100&lt;Metrics!$H$8,Metrics!$H$2,IF(C100&lt;Metrics!$I$8,Metrics!$I$2,IF(C100&lt;Metrics!$J$8,Metrics!$J$2,IF(C100&lt;Metrics!$K$8,Metrics!$K$2,IF(C100&lt;Metrics!$L$8,Metrics!$L$2,IF(C100&lt;Metrics!$M$8,Metrics!$M$2,IF(C100&lt;Metrics!$N$8,Metrics!$N$2,IF(C100&lt;Metrics!$O$8,Metrics!$O$2,IF(C100&lt;Metrics!$P$8,Metrics!$P$2,Metrics!$Q$2))))))))))</f>
        <v>0</v>
      </c>
      <c r="S100">
        <f>IF(E100&lt;Metrics!$G$9,Metrics!$G$2,IF(E100&lt;Metrics!$H$9,Metrics!$H$2,IF(E100&lt;Metrics!$I$9,Metrics!$I$2,IF(E100&lt;Metrics!$J$9,Metrics!$J$2,IF(E100&lt;Metrics!$K$9,Metrics!$K$2,IF(E100&lt;Metrics!$L$9,Metrics!$L$2,IF(E100&lt;Metrics!$M$9,Metrics!$M$2,IF(E100&lt;Metrics!$N$9,Metrics!$N$2,IF(E100&lt;Metrics!$O$9,Metrics!$O$2,IF(E100&lt;Metrics!$P$9,Metrics!$P$2,Metrics!$Q$2))))))))))</f>
        <v>0</v>
      </c>
      <c r="U100">
        <f>IF(G100&lt;Metrics!$G$10,Metrics!$G$2,IF(G100&lt;Metrics!$H$10,Metrics!$H$2,IF(G100&lt;Metrics!$I$10,Metrics!$I$2,IF(G100&lt;Metrics!$J$10,Metrics!$J$2,IF(G100&lt;Metrics!$K$10,Metrics!$K$2,IF(G100&lt;Metrics!$L$10,Metrics!$L$2,IF(G100&lt;Metrics!$M$10,Metrics!$M$2,IF(G100&lt;Metrics!$N$10,Metrics!$N$2,IF(G100&lt;Metrics!$O$10,Metrics!$O$2,IF(G100&lt;Metrics!$P$10,Metrics!$P$2,Metrics!$Q$2))))))))))</f>
        <v>0</v>
      </c>
      <c r="V100">
        <f>IF(H100&lt;Metrics!$G$18,Metrics!$G$2,IF(H100&lt;Metrics!$H$18,Metrics!$H$2,IF(H100&lt;Metrics!$I$18,Metrics!$I$2,IF(H100&lt;Metrics!$J$18,Metrics!$J$2,IF(H100&lt;Metrics!$K$18,Metrics!$K$2,IF(H100&lt;Metrics!$L$18,Metrics!$L$2,IF(H100&lt;Metrics!$M$18,Metrics!$M$2,IF(H100&lt;Metrics!$N$18,Metrics!$N$2,IF(H100&lt;Metrics!$O$18,Metrics!$O$2,IF(H100&lt;Metrics!$P$18,Metrics!$P$2,Metrics!$Q$2))))))))))</f>
        <v>2</v>
      </c>
      <c r="W100">
        <f>IF(I100&lt;Metrics!$G$19,Metrics!$G$2,IF(I100&lt;Metrics!$H$19,Metrics!$H$2,IF(I100&lt;Metrics!$I$19,Metrics!$I$2,IF(I100&lt;Metrics!$J$19,Metrics!$J$2,IF(I100&lt;Metrics!$K$19,Metrics!$K$2,IF(I100&lt;Metrics!$L$19,Metrics!$L$2,IF(I100&lt;Metrics!$M$19,Metrics!$M$2,IF(I100&lt;Metrics!$N$19,Metrics!$N$2,IF(I100&lt;Metrics!$O$19,Metrics!$O$2,IF(I100&lt;Metrics!$P$19,Metrics!$P$2,Metrics!$Q$2))))))))))</f>
        <v>4</v>
      </c>
      <c r="X100">
        <f>IF(J100&lt;Metrics!$G$20,Metrics!$G$2,IF(J100&lt;Metrics!$H$20,Metrics!$H$2,IF(J100&lt;Metrics!$I$20,Metrics!$I$2,IF(J100&lt;Metrics!$J$20,Metrics!$J$2,IF(J100&lt;Metrics!$K$20,Metrics!$K$2,IF(J100&lt;Metrics!$L$20,Metrics!$L$2,IF(J100&lt;Metrics!$M$20,Metrics!$M$2,IF(J100&lt;Metrics!$N$20,Metrics!$N$2,IF(J100&lt;Metrics!$O$20,Metrics!$O$2,IF(J100&lt;Metrics!$P$20,Metrics!$P$2,Metrics!$Q$2))))))))))</f>
        <v>3</v>
      </c>
      <c r="Y100">
        <f>IF(K100&lt;Metrics!$G$12,Metrics!$G$2,IF(K100&lt;Metrics!$H$12,Metrics!$H$2,IF(K100&lt;Metrics!$I$12,Metrics!$I$2,IF(K100&lt;Metrics!$J$12,Metrics!$J$2,IF(K100&lt;Metrics!$K$12,Metrics!$K$2,IF(K100&lt;Metrics!$L$12,Metrics!$L$2,IF(K100&lt;Metrics!$M$12,Metrics!$M$2,IF(K100&lt;Metrics!$N$12,Metrics!$N$2,IF(K100&lt;Metrics!$O$12,Metrics!$O$2,IF(K100&lt;Metrics!$P$12,Metrics!$P$2,Metrics!$Q$2))))))))))</f>
        <v>1</v>
      </c>
      <c r="Z100">
        <f>IF(L100&lt;Metrics!$G$13,Metrics!$G$2,IF(L100&lt;Metrics!$H$13,Metrics!$H$2,IF(L100&lt;Metrics!$I$13,Metrics!$I$2,IF(L100&lt;Metrics!$J$13,Metrics!$J$2,IF(L100&lt;Metrics!$K$13,Metrics!$K$2,IF(L100&lt;Metrics!$L$13,Metrics!$L$2,IF(L100&lt;Metrics!$M$13,Metrics!$M$2,IF(L100&lt;Metrics!$N$13,Metrics!$N$2,IF(L100&lt;Metrics!$O$13,Metrics!$O$2,IF(L100&lt;Metrics!$P$13,Metrics!$P$2,Metrics!$Q$2))))))))))</f>
        <v>2</v>
      </c>
      <c r="AA100">
        <f>IF(M100&lt;Metrics!$G$14,Metrics!$G$2,IF(M100&lt;Metrics!$H$14,Metrics!$H$2,IF(M100&lt;Metrics!$I$14,Metrics!$I$2,IF(M100&lt;Metrics!$J$14,Metrics!$J$2,IF(M100&lt;Metrics!$K$14,Metrics!$K$2,IF(M100&lt;Metrics!$L$14,Metrics!$L$2,IF(M100&lt;Metrics!$M$14,Metrics!$M$2,IF(M100&lt;Metrics!$N$14,Metrics!$N$2,IF(M100&lt;Metrics!$O$14,Metrics!$O$2,IF(M100&lt;Metrics!$P$14,Metrics!$P$2,Metrics!$Q$2))))))))))</f>
        <v>2</v>
      </c>
      <c r="AB100">
        <f>IF(N100&lt;Metrics!$G$16,Metrics!$G$2,IF(N100&lt;Metrics!$H$16,Metrics!$H$2,IF(N100&lt;Metrics!$I$16,Metrics!$I$2,IF(N100&lt;Metrics!$J$16,Metrics!$J$2,IF(N100&lt;Metrics!$K$16,Metrics!$K$2,IF(N100&lt;Metrics!$L$16,Metrics!$L$2,IF(N100&lt;Metrics!$M$16,Metrics!$M$2,IF(N100&lt;Metrics!$N$16,Metrics!$N$2,IF(N100&lt;Metrics!$O$16,Metrics!$O$2,IF(N100&lt;Metrics!$P$16,Metrics!$P$2,Metrics!$Q$2))))))))))</f>
        <v>5</v>
      </c>
      <c r="AC100">
        <f>IF(O100&lt;Metrics!$G$22,Metrics!$G$2,IF(O100&lt;Metrics!$H$22,Metrics!$H$2,IF(O100&lt;Metrics!$I$22,Metrics!$I$2,IF(O100&lt;Metrics!$J$22,Metrics!$J$2,IF(O100&lt;Metrics!$K$22,Metrics!$K$2,IF(O100&lt;Metrics!$L$22,Metrics!$L$2,IF(O100&lt;Metrics!$M$22,Metrics!$M$2,IF(O100&lt;Metrics!$N$22,Metrics!$N$2,IF(O100&lt;Metrics!$O$22,Metrics!$O$2,IF(O100&lt;Metrics!$P$22,Metrics!$P$2,Metrics!$Q$2))))))))))</f>
        <v>8</v>
      </c>
      <c r="AD100" s="38">
        <f>(P100*Metrics!F$4)+(Q100*Metrics!F$8)+(S100*Metrics!F$9)+(U100*Metrics!F$10)+(V100*Metrics!F$18)+('Final Metrics'!W180*Metrics!F$19)+('Final Metrics'!X180*Metrics!F$20)+('Final Metrics'!Y180*Metrics!F$12)+('Final Metrics'!Z180*Metrics!F$13)+('Final Metrics'!AA180*Metrics!F$14)+('Final Metrics'!AB180*Metrics!F$16)</f>
        <v>160.125</v>
      </c>
      <c r="AE100" s="39">
        <f>AD100/AD$1</f>
        <v>0.16012499999999999</v>
      </c>
    </row>
    <row r="101" spans="1:31">
      <c r="A101" s="12" t="s">
        <v>249</v>
      </c>
      <c r="B101" s="14">
        <v>14</v>
      </c>
      <c r="C101" s="16"/>
      <c r="D101" s="14"/>
      <c r="E101" s="14"/>
      <c r="F101" s="14"/>
      <c r="G101" s="14">
        <v>0</v>
      </c>
      <c r="H101" s="98">
        <v>34</v>
      </c>
      <c r="I101" s="98">
        <v>700</v>
      </c>
      <c r="J101" s="98">
        <v>45</v>
      </c>
      <c r="K101" s="98">
        <v>1980</v>
      </c>
      <c r="L101" s="98">
        <v>809</v>
      </c>
      <c r="M101" s="98">
        <v>7858</v>
      </c>
      <c r="N101" s="98">
        <v>57</v>
      </c>
      <c r="O101" s="47">
        <v>12</v>
      </c>
      <c r="P101">
        <f>IF(B101&lt;Metrics!$G$4,Metrics!$G$2,IF(B101&lt;Metrics!$H$4,Metrics!$H$2,IF(B101&lt;Metrics!$I$4,Metrics!$I$2,IF(B101&lt;Metrics!$J$4,Metrics!$J$2,IF(B101&lt;Metrics!$K$4,Metrics!$K$2,IF(B101&lt;Metrics!$L$4,Metrics!$L$2,IF(B101&lt;Metrics!$M$4,Metrics!$M$2,IF(B101&lt;Metrics!$N$4,Metrics!$N$2,IF(B101&lt;Metrics!$O$4,Metrics!$O$2,IF(B101&lt;Metrics!$P$4,Metrics!$P$2,Metrics!Q$2))))))))))</f>
        <v>0</v>
      </c>
      <c r="Q101">
        <f>IF(C101=Metrics!$G$8,Metrics!$G$2,IF(C101&lt;Metrics!$H$8,Metrics!$H$2,IF(C101&lt;Metrics!$I$8,Metrics!$I$2,IF(C101&lt;Metrics!$J$8,Metrics!$J$2,IF(C101&lt;Metrics!$K$8,Metrics!$K$2,IF(C101&lt;Metrics!$L$8,Metrics!$L$2,IF(C101&lt;Metrics!$M$8,Metrics!$M$2,IF(C101&lt;Metrics!$N$8,Metrics!$N$2,IF(C101&lt;Metrics!$O$8,Metrics!$O$2,IF(C101&lt;Metrics!$P$8,Metrics!$P$2,Metrics!$Q$2))))))))))</f>
        <v>0</v>
      </c>
      <c r="S101">
        <f>IF(E101&lt;Metrics!$G$9,Metrics!$G$2,IF(E101&lt;Metrics!$H$9,Metrics!$H$2,IF(E101&lt;Metrics!$I$9,Metrics!$I$2,IF(E101&lt;Metrics!$J$9,Metrics!$J$2,IF(E101&lt;Metrics!$K$9,Metrics!$K$2,IF(E101&lt;Metrics!$L$9,Metrics!$L$2,IF(E101&lt;Metrics!$M$9,Metrics!$M$2,IF(E101&lt;Metrics!$N$9,Metrics!$N$2,IF(E101&lt;Metrics!$O$9,Metrics!$O$2,IF(E101&lt;Metrics!$P$9,Metrics!$P$2,Metrics!$Q$2))))))))))</f>
        <v>0</v>
      </c>
      <c r="U101">
        <f>IF(G101&lt;Metrics!$G$10,Metrics!$G$2,IF(G101&lt;Metrics!$H$10,Metrics!$H$2,IF(G101&lt;Metrics!$I$10,Metrics!$I$2,IF(G101&lt;Metrics!$J$10,Metrics!$J$2,IF(G101&lt;Metrics!$K$10,Metrics!$K$2,IF(G101&lt;Metrics!$L$10,Metrics!$L$2,IF(G101&lt;Metrics!$M$10,Metrics!$M$2,IF(G101&lt;Metrics!$N$10,Metrics!$N$2,IF(G101&lt;Metrics!$O$10,Metrics!$O$2,IF(G101&lt;Metrics!$P$10,Metrics!$P$2,Metrics!$Q$2))))))))))</f>
        <v>0</v>
      </c>
      <c r="V101">
        <f>IF(H101&lt;Metrics!$G$18,Metrics!$G$2,IF(H101&lt;Metrics!$H$18,Metrics!$H$2,IF(H101&lt;Metrics!$I$18,Metrics!$I$2,IF(H101&lt;Metrics!$J$18,Metrics!$J$2,IF(H101&lt;Metrics!$K$18,Metrics!$K$2,IF(H101&lt;Metrics!$L$18,Metrics!$L$2,IF(H101&lt;Metrics!$M$18,Metrics!$M$2,IF(H101&lt;Metrics!$N$18,Metrics!$N$2,IF(H101&lt;Metrics!$O$18,Metrics!$O$2,IF(H101&lt;Metrics!$P$18,Metrics!$P$2,Metrics!$Q$2))))))))))</f>
        <v>4</v>
      </c>
      <c r="W101">
        <f>IF(I101&lt;Metrics!$G$19,Metrics!$G$2,IF(I101&lt;Metrics!$H$19,Metrics!$H$2,IF(I101&lt;Metrics!$I$19,Metrics!$I$2,IF(I101&lt;Metrics!$J$19,Metrics!$J$2,IF(I101&lt;Metrics!$K$19,Metrics!$K$2,IF(I101&lt;Metrics!$L$19,Metrics!$L$2,IF(I101&lt;Metrics!$M$19,Metrics!$M$2,IF(I101&lt;Metrics!$N$19,Metrics!$N$2,IF(I101&lt;Metrics!$O$19,Metrics!$O$2,IF(I101&lt;Metrics!$P$19,Metrics!$P$2,Metrics!$Q$2))))))))))</f>
        <v>5</v>
      </c>
      <c r="X101">
        <f>IF(J101&lt;Metrics!$G$20,Metrics!$G$2,IF(J101&lt;Metrics!$H$20,Metrics!$H$2,IF(J101&lt;Metrics!$I$20,Metrics!$I$2,IF(J101&lt;Metrics!$J$20,Metrics!$J$2,IF(J101&lt;Metrics!$K$20,Metrics!$K$2,IF(J101&lt;Metrics!$L$20,Metrics!$L$2,IF(J101&lt;Metrics!$M$20,Metrics!$M$2,IF(J101&lt;Metrics!$N$20,Metrics!$N$2,IF(J101&lt;Metrics!$O$20,Metrics!$O$2,IF(J101&lt;Metrics!$P$20,Metrics!$P$2,Metrics!$Q$2))))))))))</f>
        <v>5</v>
      </c>
      <c r="Y101">
        <f>IF(K101&lt;Metrics!$G$12,Metrics!$G$2,IF(K101&lt;Metrics!$H$12,Metrics!$H$2,IF(K101&lt;Metrics!$I$12,Metrics!$I$2,IF(K101&lt;Metrics!$J$12,Metrics!$J$2,IF(K101&lt;Metrics!$K$12,Metrics!$K$2,IF(K101&lt;Metrics!$L$12,Metrics!$L$2,IF(K101&lt;Metrics!$M$12,Metrics!$M$2,IF(K101&lt;Metrics!$N$12,Metrics!$N$2,IF(K101&lt;Metrics!$O$12,Metrics!$O$2,IF(K101&lt;Metrics!$P$12,Metrics!$P$2,Metrics!$Q$2))))))))))</f>
        <v>2</v>
      </c>
      <c r="Z101">
        <f>IF(L101&lt;Metrics!$G$13,Metrics!$G$2,IF(L101&lt;Metrics!$H$13,Metrics!$H$2,IF(L101&lt;Metrics!$I$13,Metrics!$I$2,IF(L101&lt;Metrics!$J$13,Metrics!$J$2,IF(L101&lt;Metrics!$K$13,Metrics!$K$2,IF(L101&lt;Metrics!$L$13,Metrics!$L$2,IF(L101&lt;Metrics!$M$13,Metrics!$M$2,IF(L101&lt;Metrics!$N$13,Metrics!$N$2,IF(L101&lt;Metrics!$O$13,Metrics!$O$2,IF(L101&lt;Metrics!$P$13,Metrics!$P$2,Metrics!$Q$2))))))))))</f>
        <v>3</v>
      </c>
      <c r="AA101">
        <f>IF(M101&lt;Metrics!$G$14,Metrics!$G$2,IF(M101&lt;Metrics!$H$14,Metrics!$H$2,IF(M101&lt;Metrics!$I$14,Metrics!$I$2,IF(M101&lt;Metrics!$J$14,Metrics!$J$2,IF(M101&lt;Metrics!$K$14,Metrics!$K$2,IF(M101&lt;Metrics!$L$14,Metrics!$L$2,IF(M101&lt;Metrics!$M$14,Metrics!$M$2,IF(M101&lt;Metrics!$N$14,Metrics!$N$2,IF(M101&lt;Metrics!$O$14,Metrics!$O$2,IF(M101&lt;Metrics!$P$14,Metrics!$P$2,Metrics!$Q$2))))))))))</f>
        <v>4</v>
      </c>
      <c r="AB101">
        <f>IF(N101&lt;Metrics!$G$16,Metrics!$G$2,IF(N101&lt;Metrics!$H$16,Metrics!$H$2,IF(N101&lt;Metrics!$I$16,Metrics!$I$2,IF(N101&lt;Metrics!$J$16,Metrics!$J$2,IF(N101&lt;Metrics!$K$16,Metrics!$K$2,IF(N101&lt;Metrics!$L$16,Metrics!$L$2,IF(N101&lt;Metrics!$M$16,Metrics!$M$2,IF(N101&lt;Metrics!$N$16,Metrics!$N$2,IF(N101&lt;Metrics!$O$16,Metrics!$O$2,IF(N101&lt;Metrics!$P$16,Metrics!$P$2,Metrics!$Q$2))))))))))</f>
        <v>7</v>
      </c>
      <c r="AC101">
        <f>IF(O101&lt;Metrics!$G$22,Metrics!$G$2,IF(O101&lt;Metrics!$H$22,Metrics!$H$2,IF(O101&lt;Metrics!$I$22,Metrics!$I$2,IF(O101&lt;Metrics!$J$22,Metrics!$J$2,IF(O101&lt;Metrics!$K$22,Metrics!$K$2,IF(O101&lt;Metrics!$L$22,Metrics!$L$2,IF(O101&lt;Metrics!$M$22,Metrics!$M$2,IF(O101&lt;Metrics!$N$22,Metrics!$N$2,IF(O101&lt;Metrics!$O$22,Metrics!$O$2,IF(O101&lt;Metrics!$P$22,Metrics!$P$2,Metrics!$Q$2))))))))))</f>
        <v>1</v>
      </c>
      <c r="AD101" s="38">
        <f>(P101*Metrics!F$4)+(Q101*Metrics!F$8)+(S101*Metrics!F$9)+(U101*Metrics!F$10)+(V101*Metrics!F$18)+('Final Metrics'!W112*Metrics!F$19)+('Final Metrics'!X112*Metrics!F$20)+('Final Metrics'!Y112*Metrics!F$12)+('Final Metrics'!Z112*Metrics!F$13)+('Final Metrics'!AA112*Metrics!F$14)+('Final Metrics'!AB112*Metrics!F$16)</f>
        <v>12.5</v>
      </c>
      <c r="AE101" s="39">
        <f>AD101/AD$1</f>
        <v>1.2500000000000001E-2</v>
      </c>
    </row>
    <row r="102" spans="1:31">
      <c r="A102" s="12" t="s">
        <v>252</v>
      </c>
      <c r="B102" s="14">
        <v>2166</v>
      </c>
      <c r="C102" s="16">
        <v>4.5</v>
      </c>
      <c r="D102" s="14">
        <v>263</v>
      </c>
      <c r="E102" s="14">
        <v>263</v>
      </c>
      <c r="F102" s="14"/>
      <c r="G102" s="14">
        <v>1183.5</v>
      </c>
      <c r="H102" s="98">
        <v>20</v>
      </c>
      <c r="I102" s="98">
        <v>742</v>
      </c>
      <c r="J102" s="98">
        <v>59</v>
      </c>
      <c r="K102" s="98">
        <v>25538</v>
      </c>
      <c r="L102" s="98">
        <v>2406</v>
      </c>
      <c r="M102" s="98">
        <v>7665</v>
      </c>
      <c r="N102" s="98">
        <v>70</v>
      </c>
      <c r="O102" s="48">
        <v>8</v>
      </c>
      <c r="P102">
        <f>IF(B102&lt;Metrics!$G$4,Metrics!$G$2,IF(B102&lt;Metrics!$H$4,Metrics!$H$2,IF(B102&lt;Metrics!$I$4,Metrics!$I$2,IF(B102&lt;Metrics!$J$4,Metrics!$J$2,IF(B102&lt;Metrics!$K$4,Metrics!$K$2,IF(B102&lt;Metrics!$L$4,Metrics!$L$2,IF(B102&lt;Metrics!$M$4,Metrics!$M$2,IF(B102&lt;Metrics!$N$4,Metrics!$N$2,IF(B102&lt;Metrics!$O$4,Metrics!$O$2,IF(B102&lt;Metrics!$P$4,Metrics!$P$2,Metrics!Q$2))))))))))</f>
        <v>7</v>
      </c>
      <c r="Q102">
        <f>IF(C102=Metrics!$G$8,Metrics!$G$2,IF(C102&lt;Metrics!$H$8,Metrics!$H$2,IF(C102&lt;Metrics!$I$8,Metrics!$I$2,IF(C102&lt;Metrics!$J$8,Metrics!$J$2,IF(C102&lt;Metrics!$K$8,Metrics!$K$2,IF(C102&lt;Metrics!$L$8,Metrics!$L$2,IF(C102&lt;Metrics!$M$8,Metrics!$M$2,IF(C102&lt;Metrics!$N$8,Metrics!$N$2,IF(C102&lt;Metrics!$O$8,Metrics!$O$2,IF(C102&lt;Metrics!$P$8,Metrics!$P$2,Metrics!$Q$2))))))))))</f>
        <v>9</v>
      </c>
      <c r="S102">
        <f>IF(E102&lt;Metrics!$G$9,Metrics!$G$2,IF(E102&lt;Metrics!$H$9,Metrics!$H$2,IF(E102&lt;Metrics!$I$9,Metrics!$I$2,IF(E102&lt;Metrics!$J$9,Metrics!$J$2,IF(E102&lt;Metrics!$K$9,Metrics!$K$2,IF(E102&lt;Metrics!$L$9,Metrics!$L$2,IF(E102&lt;Metrics!$M$9,Metrics!$M$2,IF(E102&lt;Metrics!$N$9,Metrics!$N$2,IF(E102&lt;Metrics!$O$9,Metrics!$O$2,IF(E102&lt;Metrics!$P$9,Metrics!$P$2,Metrics!$Q$2))))))))))</f>
        <v>6</v>
      </c>
      <c r="U102">
        <f>IF(G102&lt;Metrics!$G$10,Metrics!$G$2,IF(G102&lt;Metrics!$H$10,Metrics!$H$2,IF(G102&lt;Metrics!$I$10,Metrics!$I$2,IF(G102&lt;Metrics!$J$10,Metrics!$J$2,IF(G102&lt;Metrics!$K$10,Metrics!$K$2,IF(G102&lt;Metrics!$L$10,Metrics!$L$2,IF(G102&lt;Metrics!$M$10,Metrics!$M$2,IF(G102&lt;Metrics!$N$10,Metrics!$N$2,IF(G102&lt;Metrics!$O$10,Metrics!$O$2,IF(G102&lt;Metrics!$P$10,Metrics!$P$2,Metrics!$Q$2))))))))))</f>
        <v>8</v>
      </c>
      <c r="V102">
        <f>IF(H102&lt;Metrics!$G$18,Metrics!$G$2,IF(H102&lt;Metrics!$H$18,Metrics!$H$2,IF(H102&lt;Metrics!$I$18,Metrics!$I$2,IF(H102&lt;Metrics!$J$18,Metrics!$J$2,IF(H102&lt;Metrics!$K$18,Metrics!$K$2,IF(H102&lt;Metrics!$L$18,Metrics!$L$2,IF(H102&lt;Metrics!$M$18,Metrics!$M$2,IF(H102&lt;Metrics!$N$18,Metrics!$N$2,IF(H102&lt;Metrics!$O$18,Metrics!$O$2,IF(H102&lt;Metrics!$P$18,Metrics!$P$2,Metrics!$Q$2))))))))))</f>
        <v>1</v>
      </c>
      <c r="W102">
        <f>IF(I102&lt;Metrics!$G$19,Metrics!$G$2,IF(I102&lt;Metrics!$H$19,Metrics!$H$2,IF(I102&lt;Metrics!$I$19,Metrics!$I$2,IF(I102&lt;Metrics!$J$19,Metrics!$J$2,IF(I102&lt;Metrics!$K$19,Metrics!$K$2,IF(I102&lt;Metrics!$L$19,Metrics!$L$2,IF(I102&lt;Metrics!$M$19,Metrics!$M$2,IF(I102&lt;Metrics!$N$19,Metrics!$N$2,IF(I102&lt;Metrics!$O$19,Metrics!$O$2,IF(I102&lt;Metrics!$P$19,Metrics!$P$2,Metrics!$Q$2))))))))))</f>
        <v>6</v>
      </c>
      <c r="X102">
        <f>IF(J102&lt;Metrics!$G$20,Metrics!$G$2,IF(J102&lt;Metrics!$H$20,Metrics!$H$2,IF(J102&lt;Metrics!$I$20,Metrics!$I$2,IF(J102&lt;Metrics!$J$20,Metrics!$J$2,IF(J102&lt;Metrics!$K$20,Metrics!$K$2,IF(J102&lt;Metrics!$L$20,Metrics!$L$2,IF(J102&lt;Metrics!$M$20,Metrics!$M$2,IF(J102&lt;Metrics!$N$20,Metrics!$N$2,IF(J102&lt;Metrics!$O$20,Metrics!$O$2,IF(J102&lt;Metrics!$P$20,Metrics!$P$2,Metrics!$Q$2))))))))))</f>
        <v>7</v>
      </c>
      <c r="Y102">
        <f>IF(K102&lt;Metrics!$G$12,Metrics!$G$2,IF(K102&lt;Metrics!$H$12,Metrics!$H$2,IF(K102&lt;Metrics!$I$12,Metrics!$I$2,IF(K102&lt;Metrics!$J$12,Metrics!$J$2,IF(K102&lt;Metrics!$K$12,Metrics!$K$2,IF(K102&lt;Metrics!$L$12,Metrics!$L$2,IF(K102&lt;Metrics!$M$12,Metrics!$M$2,IF(K102&lt;Metrics!$N$12,Metrics!$N$2,IF(K102&lt;Metrics!$O$12,Metrics!$O$2,IF(K102&lt;Metrics!$P$12,Metrics!$P$2,Metrics!$Q$2))))))))))</f>
        <v>5</v>
      </c>
      <c r="Z102">
        <f>IF(L102&lt;Metrics!$G$13,Metrics!$G$2,IF(L102&lt;Metrics!$H$13,Metrics!$H$2,IF(L102&lt;Metrics!$I$13,Metrics!$I$2,IF(L102&lt;Metrics!$J$13,Metrics!$J$2,IF(L102&lt;Metrics!$K$13,Metrics!$K$2,IF(L102&lt;Metrics!$L$13,Metrics!$L$2,IF(L102&lt;Metrics!$M$13,Metrics!$M$2,IF(L102&lt;Metrics!$N$13,Metrics!$N$2,IF(L102&lt;Metrics!$O$13,Metrics!$O$2,IF(L102&lt;Metrics!$P$13,Metrics!$P$2,Metrics!$Q$2))))))))))</f>
        <v>5</v>
      </c>
      <c r="AA102">
        <f>IF(M102&lt;Metrics!$G$14,Metrics!$G$2,IF(M102&lt;Metrics!$H$14,Metrics!$H$2,IF(M102&lt;Metrics!$I$14,Metrics!$I$2,IF(M102&lt;Metrics!$J$14,Metrics!$J$2,IF(M102&lt;Metrics!$K$14,Metrics!$K$2,IF(M102&lt;Metrics!$L$14,Metrics!$L$2,IF(M102&lt;Metrics!$M$14,Metrics!$M$2,IF(M102&lt;Metrics!$N$14,Metrics!$N$2,IF(M102&lt;Metrics!$O$14,Metrics!$O$2,IF(M102&lt;Metrics!$P$14,Metrics!$P$2,Metrics!$Q$2))))))))))</f>
        <v>4</v>
      </c>
      <c r="AB102">
        <f>IF(N102&lt;Metrics!$G$16,Metrics!$G$2,IF(N102&lt;Metrics!$H$16,Metrics!$H$2,IF(N102&lt;Metrics!$I$16,Metrics!$I$2,IF(N102&lt;Metrics!$J$16,Metrics!$J$2,IF(N102&lt;Metrics!$K$16,Metrics!$K$2,IF(N102&lt;Metrics!$L$16,Metrics!$L$2,IF(N102&lt;Metrics!$M$16,Metrics!$M$2,IF(N102&lt;Metrics!$N$16,Metrics!$N$2,IF(N102&lt;Metrics!$O$16,Metrics!$O$2,IF(N102&lt;Metrics!$P$16,Metrics!$P$2,Metrics!$Q$2))))))))))</f>
        <v>9</v>
      </c>
      <c r="AC102">
        <f>IF(O102&lt;Metrics!$G$22,Metrics!$G$2,IF(O102&lt;Metrics!$H$22,Metrics!$H$2,IF(O102&lt;Metrics!$I$22,Metrics!$I$2,IF(O102&lt;Metrics!$J$22,Metrics!$J$2,IF(O102&lt;Metrics!$K$22,Metrics!$K$2,IF(O102&lt;Metrics!$L$22,Metrics!$L$2,IF(O102&lt;Metrics!$M$22,Metrics!$M$2,IF(O102&lt;Metrics!$N$22,Metrics!$N$2,IF(O102&lt;Metrics!$O$22,Metrics!$O$2,IF(O102&lt;Metrics!$P$22,Metrics!$P$2,Metrics!$Q$2))))))))))</f>
        <v>1</v>
      </c>
      <c r="AD102" s="38">
        <f>(P102*Metrics!F$4)+(Q102*Metrics!F$8)+(S102*Metrics!F$9)+(U102*Metrics!F$10)+(V102*Metrics!F$18)+('Final Metrics'!W14*Metrics!F$19)+('Final Metrics'!X14*Metrics!F$20)+('Final Metrics'!Y14*Metrics!F$12)+('Final Metrics'!Z14*Metrics!F$13)+('Final Metrics'!AA14*Metrics!F$14)+('Final Metrics'!AB14*Metrics!F$16)</f>
        <v>489.625</v>
      </c>
      <c r="AE102" s="39">
        <f>AD102/AD$1</f>
        <v>0.48962499999999998</v>
      </c>
    </row>
    <row r="103" spans="1:31">
      <c r="A103" s="12" t="s">
        <v>254</v>
      </c>
      <c r="B103" s="14">
        <v>15</v>
      </c>
      <c r="C103" s="16"/>
      <c r="D103" s="14"/>
      <c r="E103" s="14"/>
      <c r="F103" s="14"/>
      <c r="G103" s="14">
        <v>0</v>
      </c>
      <c r="H103" s="98">
        <v>51</v>
      </c>
      <c r="I103" s="98">
        <v>776</v>
      </c>
      <c r="J103" s="98">
        <v>58</v>
      </c>
      <c r="K103" s="98">
        <v>6843</v>
      </c>
      <c r="L103" s="98">
        <v>4500</v>
      </c>
      <c r="M103" s="98">
        <v>25004</v>
      </c>
      <c r="N103" s="98">
        <v>72</v>
      </c>
      <c r="O103" s="45">
        <v>6</v>
      </c>
      <c r="P103">
        <f>IF(B103&lt;Metrics!$G$4,Metrics!$G$2,IF(B103&lt;Metrics!$H$4,Metrics!$H$2,IF(B103&lt;Metrics!$I$4,Metrics!$I$2,IF(B103&lt;Metrics!$J$4,Metrics!$J$2,IF(B103&lt;Metrics!$K$4,Metrics!$K$2,IF(B103&lt;Metrics!$L$4,Metrics!$L$2,IF(B103&lt;Metrics!$M$4,Metrics!$M$2,IF(B103&lt;Metrics!$N$4,Metrics!$N$2,IF(B103&lt;Metrics!$O$4,Metrics!$O$2,IF(B103&lt;Metrics!$P$4,Metrics!$P$2,Metrics!Q$2))))))))))</f>
        <v>0</v>
      </c>
      <c r="Q103">
        <f>IF(C103=Metrics!$G$8,Metrics!$G$2,IF(C103&lt;Metrics!$H$8,Metrics!$H$2,IF(C103&lt;Metrics!$I$8,Metrics!$I$2,IF(C103&lt;Metrics!$J$8,Metrics!$J$2,IF(C103&lt;Metrics!$K$8,Metrics!$K$2,IF(C103&lt;Metrics!$L$8,Metrics!$L$2,IF(C103&lt;Metrics!$M$8,Metrics!$M$2,IF(C103&lt;Metrics!$N$8,Metrics!$N$2,IF(C103&lt;Metrics!$O$8,Metrics!$O$2,IF(C103&lt;Metrics!$P$8,Metrics!$P$2,Metrics!$Q$2))))))))))</f>
        <v>0</v>
      </c>
      <c r="S103">
        <f>IF(E103&lt;Metrics!$G$9,Metrics!$G$2,IF(E103&lt;Metrics!$H$9,Metrics!$H$2,IF(E103&lt;Metrics!$I$9,Metrics!$I$2,IF(E103&lt;Metrics!$J$9,Metrics!$J$2,IF(E103&lt;Metrics!$K$9,Metrics!$K$2,IF(E103&lt;Metrics!$L$9,Metrics!$L$2,IF(E103&lt;Metrics!$M$9,Metrics!$M$2,IF(E103&lt;Metrics!$N$9,Metrics!$N$2,IF(E103&lt;Metrics!$O$9,Metrics!$O$2,IF(E103&lt;Metrics!$P$9,Metrics!$P$2,Metrics!$Q$2))))))))))</f>
        <v>0</v>
      </c>
      <c r="U103">
        <f>IF(G103&lt;Metrics!$G$10,Metrics!$G$2,IF(G103&lt;Metrics!$H$10,Metrics!$H$2,IF(G103&lt;Metrics!$I$10,Metrics!$I$2,IF(G103&lt;Metrics!$J$10,Metrics!$J$2,IF(G103&lt;Metrics!$K$10,Metrics!$K$2,IF(G103&lt;Metrics!$L$10,Metrics!$L$2,IF(G103&lt;Metrics!$M$10,Metrics!$M$2,IF(G103&lt;Metrics!$N$10,Metrics!$N$2,IF(G103&lt;Metrics!$O$10,Metrics!$O$2,IF(G103&lt;Metrics!$P$10,Metrics!$P$2,Metrics!$Q$2))))))))))</f>
        <v>0</v>
      </c>
      <c r="V103">
        <f>IF(H103&lt;Metrics!$G$18,Metrics!$G$2,IF(H103&lt;Metrics!$H$18,Metrics!$H$2,IF(H103&lt;Metrics!$I$18,Metrics!$I$2,IF(H103&lt;Metrics!$J$18,Metrics!$J$2,IF(H103&lt;Metrics!$K$18,Metrics!$K$2,IF(H103&lt;Metrics!$L$18,Metrics!$L$2,IF(H103&lt;Metrics!$M$18,Metrics!$M$2,IF(H103&lt;Metrics!$N$18,Metrics!$N$2,IF(H103&lt;Metrics!$O$18,Metrics!$O$2,IF(H103&lt;Metrics!$P$18,Metrics!$P$2,Metrics!$Q$2))))))))))</f>
        <v>7</v>
      </c>
      <c r="W103">
        <f>IF(I103&lt;Metrics!$G$19,Metrics!$G$2,IF(I103&lt;Metrics!$H$19,Metrics!$H$2,IF(I103&lt;Metrics!$I$19,Metrics!$I$2,IF(I103&lt;Metrics!$J$19,Metrics!$J$2,IF(I103&lt;Metrics!$K$19,Metrics!$K$2,IF(I103&lt;Metrics!$L$19,Metrics!$L$2,IF(I103&lt;Metrics!$M$19,Metrics!$M$2,IF(I103&lt;Metrics!$N$19,Metrics!$N$2,IF(I103&lt;Metrics!$O$19,Metrics!$O$2,IF(I103&lt;Metrics!$P$19,Metrics!$P$2,Metrics!$Q$2))))))))))</f>
        <v>7</v>
      </c>
      <c r="X103">
        <f>IF(J103&lt;Metrics!$G$20,Metrics!$G$2,IF(J103&lt;Metrics!$H$20,Metrics!$H$2,IF(J103&lt;Metrics!$I$20,Metrics!$I$2,IF(J103&lt;Metrics!$J$20,Metrics!$J$2,IF(J103&lt;Metrics!$K$20,Metrics!$K$2,IF(J103&lt;Metrics!$L$20,Metrics!$L$2,IF(J103&lt;Metrics!$M$20,Metrics!$M$2,IF(J103&lt;Metrics!$N$20,Metrics!$N$2,IF(J103&lt;Metrics!$O$20,Metrics!$O$2,IF(J103&lt;Metrics!$P$20,Metrics!$P$2,Metrics!$Q$2))))))))))</f>
        <v>7</v>
      </c>
      <c r="Y103">
        <f>IF(K103&lt;Metrics!$G$12,Metrics!$G$2,IF(K103&lt;Metrics!$H$12,Metrics!$H$2,IF(K103&lt;Metrics!$I$12,Metrics!$I$2,IF(K103&lt;Metrics!$J$12,Metrics!$J$2,IF(K103&lt;Metrics!$K$12,Metrics!$K$2,IF(K103&lt;Metrics!$L$12,Metrics!$L$2,IF(K103&lt;Metrics!$M$12,Metrics!$M$2,IF(K103&lt;Metrics!$N$12,Metrics!$N$2,IF(K103&lt;Metrics!$O$12,Metrics!$O$2,IF(K103&lt;Metrics!$P$12,Metrics!$P$2,Metrics!$Q$2))))))))))</f>
        <v>3</v>
      </c>
      <c r="Z103">
        <f>IF(L103&lt;Metrics!$G$13,Metrics!$G$2,IF(L103&lt;Metrics!$H$13,Metrics!$H$2,IF(L103&lt;Metrics!$I$13,Metrics!$I$2,IF(L103&lt;Metrics!$J$13,Metrics!$J$2,IF(L103&lt;Metrics!$K$13,Metrics!$K$2,IF(L103&lt;Metrics!$L$13,Metrics!$L$2,IF(L103&lt;Metrics!$M$13,Metrics!$M$2,IF(L103&lt;Metrics!$N$13,Metrics!$N$2,IF(L103&lt;Metrics!$O$13,Metrics!$O$2,IF(L103&lt;Metrics!$P$13,Metrics!$P$2,Metrics!$Q$2))))))))))</f>
        <v>6</v>
      </c>
      <c r="AA103">
        <f>IF(M103&lt;Metrics!$G$14,Metrics!$G$2,IF(M103&lt;Metrics!$H$14,Metrics!$H$2,IF(M103&lt;Metrics!$I$14,Metrics!$I$2,IF(M103&lt;Metrics!$J$14,Metrics!$J$2,IF(M103&lt;Metrics!$K$14,Metrics!$K$2,IF(M103&lt;Metrics!$L$14,Metrics!$L$2,IF(M103&lt;Metrics!$M$14,Metrics!$M$2,IF(M103&lt;Metrics!$N$14,Metrics!$N$2,IF(M103&lt;Metrics!$O$14,Metrics!$O$2,IF(M103&lt;Metrics!$P$14,Metrics!$P$2,Metrics!$Q$2))))))))))</f>
        <v>7</v>
      </c>
      <c r="AB103">
        <f>IF(N103&lt;Metrics!$G$16,Metrics!$G$2,IF(N103&lt;Metrics!$H$16,Metrics!$H$2,IF(N103&lt;Metrics!$I$16,Metrics!$I$2,IF(N103&lt;Metrics!$J$16,Metrics!$J$2,IF(N103&lt;Metrics!$K$16,Metrics!$K$2,IF(N103&lt;Metrics!$L$16,Metrics!$L$2,IF(N103&lt;Metrics!$M$16,Metrics!$M$2,IF(N103&lt;Metrics!$N$16,Metrics!$N$2,IF(N103&lt;Metrics!$O$16,Metrics!$O$2,IF(N103&lt;Metrics!$P$16,Metrics!$P$2,Metrics!$Q$2))))))))))</f>
        <v>9</v>
      </c>
      <c r="AC103">
        <f>IF(O103&lt;Metrics!$G$22,Metrics!$G$2,IF(O103&lt;Metrics!$H$22,Metrics!$H$2,IF(O103&lt;Metrics!$I$22,Metrics!$I$2,IF(O103&lt;Metrics!$J$22,Metrics!$J$2,IF(O103&lt;Metrics!$K$22,Metrics!$K$2,IF(O103&lt;Metrics!$L$22,Metrics!$L$2,IF(O103&lt;Metrics!$M$22,Metrics!$M$2,IF(O103&lt;Metrics!$N$22,Metrics!$N$2,IF(O103&lt;Metrics!$O$22,Metrics!$O$2,IF(O103&lt;Metrics!$P$22,Metrics!$P$2,Metrics!$Q$2))))))))))</f>
        <v>1</v>
      </c>
      <c r="AD103" s="38">
        <f>(P103*Metrics!F$4)+(Q103*Metrics!F$8)+(S103*Metrics!F$9)+(U103*Metrics!F$10)+(V103*Metrics!F$18)+('Final Metrics'!W111*Metrics!F$19)+('Final Metrics'!X111*Metrics!F$20)+('Final Metrics'!Y111*Metrics!F$12)+('Final Metrics'!Z111*Metrics!F$13)+('Final Metrics'!AA111*Metrics!F$14)+('Final Metrics'!AB111*Metrics!F$16)</f>
        <v>21.875</v>
      </c>
      <c r="AE103" s="39">
        <f>AD103/AD$1</f>
        <v>2.1874999999999999E-2</v>
      </c>
    </row>
    <row r="104" spans="1:31">
      <c r="A104" s="12" t="s">
        <v>257</v>
      </c>
      <c r="B104" s="14"/>
      <c r="C104" s="16"/>
      <c r="D104" s="14"/>
      <c r="E104" s="14"/>
      <c r="F104" s="14"/>
      <c r="G104" s="14">
        <v>0</v>
      </c>
      <c r="H104" s="98">
        <v>1</v>
      </c>
      <c r="I104" s="98">
        <v>523</v>
      </c>
      <c r="J104" s="98">
        <v>29</v>
      </c>
      <c r="K104" s="98">
        <v>344</v>
      </c>
      <c r="L104" s="98">
        <v>850</v>
      </c>
      <c r="M104" s="98">
        <v>113</v>
      </c>
      <c r="N104" s="98">
        <v>48</v>
      </c>
      <c r="O104" s="48">
        <v>54</v>
      </c>
      <c r="P104">
        <f>IF(B104&lt;Metrics!$G$4,Metrics!$G$2,IF(B104&lt;Metrics!$H$4,Metrics!$H$2,IF(B104&lt;Metrics!$I$4,Metrics!$I$2,IF(B104&lt;Metrics!$J$4,Metrics!$J$2,IF(B104&lt;Metrics!$K$4,Metrics!$K$2,IF(B104&lt;Metrics!$L$4,Metrics!$L$2,IF(B104&lt;Metrics!$M$4,Metrics!$M$2,IF(B104&lt;Metrics!$N$4,Metrics!$N$2,IF(B104&lt;Metrics!$O$4,Metrics!$O$2,IF(B104&lt;Metrics!$P$4,Metrics!$P$2,Metrics!Q$2))))))))))</f>
        <v>0</v>
      </c>
      <c r="Q104">
        <f>IF(C104=Metrics!$G$8,Metrics!$G$2,IF(C104&lt;Metrics!$H$8,Metrics!$H$2,IF(C104&lt;Metrics!$I$8,Metrics!$I$2,IF(C104&lt;Metrics!$J$8,Metrics!$J$2,IF(C104&lt;Metrics!$K$8,Metrics!$K$2,IF(C104&lt;Metrics!$L$8,Metrics!$L$2,IF(C104&lt;Metrics!$M$8,Metrics!$M$2,IF(C104&lt;Metrics!$N$8,Metrics!$N$2,IF(C104&lt;Metrics!$O$8,Metrics!$O$2,IF(C104&lt;Metrics!$P$8,Metrics!$P$2,Metrics!$Q$2))))))))))</f>
        <v>0</v>
      </c>
      <c r="S104">
        <f>IF(E104&lt;Metrics!$G$9,Metrics!$G$2,IF(E104&lt;Metrics!$H$9,Metrics!$H$2,IF(E104&lt;Metrics!$I$9,Metrics!$I$2,IF(E104&lt;Metrics!$J$9,Metrics!$J$2,IF(E104&lt;Metrics!$K$9,Metrics!$K$2,IF(E104&lt;Metrics!$L$9,Metrics!$L$2,IF(E104&lt;Metrics!$M$9,Metrics!$M$2,IF(E104&lt;Metrics!$N$9,Metrics!$N$2,IF(E104&lt;Metrics!$O$9,Metrics!$O$2,IF(E104&lt;Metrics!$P$9,Metrics!$P$2,Metrics!$Q$2))))))))))</f>
        <v>0</v>
      </c>
      <c r="U104">
        <f>IF(G104&lt;Metrics!$G$10,Metrics!$G$2,IF(G104&lt;Metrics!$H$10,Metrics!$H$2,IF(G104&lt;Metrics!$I$10,Metrics!$I$2,IF(G104&lt;Metrics!$J$10,Metrics!$J$2,IF(G104&lt;Metrics!$K$10,Metrics!$K$2,IF(G104&lt;Metrics!$L$10,Metrics!$L$2,IF(G104&lt;Metrics!$M$10,Metrics!$M$2,IF(G104&lt;Metrics!$N$10,Metrics!$N$2,IF(G104&lt;Metrics!$O$10,Metrics!$O$2,IF(G104&lt;Metrics!$P$10,Metrics!$P$2,Metrics!$Q$2))))))))))</f>
        <v>0</v>
      </c>
      <c r="V104">
        <f>IF(H104&lt;Metrics!$G$18,Metrics!$G$2,IF(H104&lt;Metrics!$H$18,Metrics!$H$2,IF(H104&lt;Metrics!$I$18,Metrics!$I$2,IF(H104&lt;Metrics!$J$18,Metrics!$J$2,IF(H104&lt;Metrics!$K$18,Metrics!$K$2,IF(H104&lt;Metrics!$L$18,Metrics!$L$2,IF(H104&lt;Metrics!$M$18,Metrics!$M$2,IF(H104&lt;Metrics!$N$18,Metrics!$N$2,IF(H104&lt;Metrics!$O$18,Metrics!$O$2,IF(H104&lt;Metrics!$P$18,Metrics!$P$2,Metrics!$Q$2))))))))))</f>
        <v>0</v>
      </c>
      <c r="W104">
        <f>IF(I104&lt;Metrics!$G$19,Metrics!$G$2,IF(I104&lt;Metrics!$H$19,Metrics!$H$2,IF(I104&lt;Metrics!$I$19,Metrics!$I$2,IF(I104&lt;Metrics!$J$19,Metrics!$J$2,IF(I104&lt;Metrics!$K$19,Metrics!$K$2,IF(I104&lt;Metrics!$L$19,Metrics!$L$2,IF(I104&lt;Metrics!$M$19,Metrics!$M$2,IF(I104&lt;Metrics!$N$19,Metrics!$N$2,IF(I104&lt;Metrics!$O$19,Metrics!$O$2,IF(I104&lt;Metrics!$P$19,Metrics!$P$2,Metrics!$Q$2))))))))))</f>
        <v>0</v>
      </c>
      <c r="X104">
        <f>IF(J104&lt;Metrics!$G$20,Metrics!$G$2,IF(J104&lt;Metrics!$H$20,Metrics!$H$2,IF(J104&lt;Metrics!$I$20,Metrics!$I$2,IF(J104&lt;Metrics!$J$20,Metrics!$J$2,IF(J104&lt;Metrics!$K$20,Metrics!$K$2,IF(J104&lt;Metrics!$L$20,Metrics!$L$2,IF(J104&lt;Metrics!$M$20,Metrics!$M$2,IF(J104&lt;Metrics!$N$20,Metrics!$N$2,IF(J104&lt;Metrics!$O$20,Metrics!$O$2,IF(J104&lt;Metrics!$P$20,Metrics!$P$2,Metrics!$Q$2))))))))))</f>
        <v>1</v>
      </c>
      <c r="Y104">
        <f>IF(K104&lt;Metrics!$G$12,Metrics!$G$2,IF(K104&lt;Metrics!$H$12,Metrics!$H$2,IF(K104&lt;Metrics!$I$12,Metrics!$I$2,IF(K104&lt;Metrics!$J$12,Metrics!$J$2,IF(K104&lt;Metrics!$K$12,Metrics!$K$2,IF(K104&lt;Metrics!$L$12,Metrics!$L$2,IF(K104&lt;Metrics!$M$12,Metrics!$M$2,IF(K104&lt;Metrics!$N$12,Metrics!$N$2,IF(K104&lt;Metrics!$O$12,Metrics!$O$2,IF(K104&lt;Metrics!$P$12,Metrics!$P$2,Metrics!$Q$2))))))))))</f>
        <v>0</v>
      </c>
      <c r="Z104">
        <f>IF(L104&lt;Metrics!$G$13,Metrics!$G$2,IF(L104&lt;Metrics!$H$13,Metrics!$H$2,IF(L104&lt;Metrics!$I$13,Metrics!$I$2,IF(L104&lt;Metrics!$J$13,Metrics!$J$2,IF(L104&lt;Metrics!$K$13,Metrics!$K$2,IF(L104&lt;Metrics!$L$13,Metrics!$L$2,IF(L104&lt;Metrics!$M$13,Metrics!$M$2,IF(L104&lt;Metrics!$N$13,Metrics!$N$2,IF(L104&lt;Metrics!$O$13,Metrics!$O$2,IF(L104&lt;Metrics!$P$13,Metrics!$P$2,Metrics!$Q$2))))))))))</f>
        <v>3</v>
      </c>
      <c r="AA104">
        <f>IF(M104&lt;Metrics!$G$14,Metrics!$G$2,IF(M104&lt;Metrics!$H$14,Metrics!$H$2,IF(M104&lt;Metrics!$I$14,Metrics!$I$2,IF(M104&lt;Metrics!$J$14,Metrics!$J$2,IF(M104&lt;Metrics!$K$14,Metrics!$K$2,IF(M104&lt;Metrics!$L$14,Metrics!$L$2,IF(M104&lt;Metrics!$M$14,Metrics!$M$2,IF(M104&lt;Metrics!$N$14,Metrics!$N$2,IF(M104&lt;Metrics!$O$14,Metrics!$O$2,IF(M104&lt;Metrics!$P$14,Metrics!$P$2,Metrics!$Q$2))))))))))</f>
        <v>0</v>
      </c>
      <c r="AB104">
        <f>IF(N104&lt;Metrics!$G$16,Metrics!$G$2,IF(N104&lt;Metrics!$H$16,Metrics!$H$2,IF(N104&lt;Metrics!$I$16,Metrics!$I$2,IF(N104&lt;Metrics!$J$16,Metrics!$J$2,IF(N104&lt;Metrics!$K$16,Metrics!$K$2,IF(N104&lt;Metrics!$L$16,Metrics!$L$2,IF(N104&lt;Metrics!$M$16,Metrics!$M$2,IF(N104&lt;Metrics!$N$16,Metrics!$N$2,IF(N104&lt;Metrics!$O$16,Metrics!$O$2,IF(N104&lt;Metrics!$P$16,Metrics!$P$2,Metrics!$Q$2))))))))))</f>
        <v>5</v>
      </c>
      <c r="AC104">
        <f>IF(O104&lt;Metrics!$G$22,Metrics!$G$2,IF(O104&lt;Metrics!$H$22,Metrics!$H$2,IF(O104&lt;Metrics!$I$22,Metrics!$I$2,IF(O104&lt;Metrics!$J$22,Metrics!$J$2,IF(O104&lt;Metrics!$K$22,Metrics!$K$2,IF(O104&lt;Metrics!$L$22,Metrics!$L$2,IF(O104&lt;Metrics!$M$22,Metrics!$M$2,IF(O104&lt;Metrics!$N$22,Metrics!$N$2,IF(O104&lt;Metrics!$O$22,Metrics!$O$2,IF(O104&lt;Metrics!$P$22,Metrics!$P$2,Metrics!$Q$2))))))))))</f>
        <v>1</v>
      </c>
      <c r="AD104" s="38">
        <f>(P104*Metrics!F$4)+(Q104*Metrics!F$8)+(S104*Metrics!F$9)+(U104*Metrics!F$10)+(V104*Metrics!F$18)+('Final Metrics'!W181*Metrics!F$19)+('Final Metrics'!X181*Metrics!F$20)+('Final Metrics'!Y181*Metrics!F$12)+('Final Metrics'!Z181*Metrics!F$13)+('Final Metrics'!AA181*Metrics!F$14)+('Final Metrics'!AB181*Metrics!F$16)</f>
        <v>190.25</v>
      </c>
      <c r="AE104" s="39">
        <f>AD104/AD$1</f>
        <v>0.19025</v>
      </c>
    </row>
    <row r="105" spans="1:31">
      <c r="A105" s="12" t="s">
        <v>259</v>
      </c>
      <c r="B105" s="14">
        <v>409</v>
      </c>
      <c r="C105" s="16">
        <v>4.833333333333333</v>
      </c>
      <c r="D105" s="14">
        <v>1077</v>
      </c>
      <c r="E105" s="14">
        <v>1077</v>
      </c>
      <c r="F105" s="14">
        <v>67</v>
      </c>
      <c r="G105" s="14">
        <v>5369</v>
      </c>
      <c r="H105" s="98">
        <v>61</v>
      </c>
      <c r="I105" s="98">
        <v>786</v>
      </c>
      <c r="J105" s="98">
        <v>65</v>
      </c>
      <c r="K105" s="98">
        <v>17188</v>
      </c>
      <c r="L105" s="98">
        <v>7096</v>
      </c>
      <c r="M105" s="98">
        <v>11906</v>
      </c>
      <c r="N105" s="98">
        <v>73</v>
      </c>
      <c r="O105" s="48">
        <v>743</v>
      </c>
      <c r="P105">
        <f>IF(B105&lt;Metrics!$G$4,Metrics!$G$2,IF(B105&lt;Metrics!$H$4,Metrics!$H$2,IF(B105&lt;Metrics!$I$4,Metrics!$I$2,IF(B105&lt;Metrics!$J$4,Metrics!$J$2,IF(B105&lt;Metrics!$K$4,Metrics!$K$2,IF(B105&lt;Metrics!$L$4,Metrics!$L$2,IF(B105&lt;Metrics!$M$4,Metrics!$M$2,IF(B105&lt;Metrics!$N$4,Metrics!$N$2,IF(B105&lt;Metrics!$O$4,Metrics!$O$2,IF(B105&lt;Metrics!$P$4,Metrics!$P$2,Metrics!Q$2))))))))))</f>
        <v>4</v>
      </c>
      <c r="Q105">
        <f>IF(C105=Metrics!$G$8,Metrics!$G$2,IF(C105&lt;Metrics!$H$8,Metrics!$H$2,IF(C105&lt;Metrics!$I$8,Metrics!$I$2,IF(C105&lt;Metrics!$J$8,Metrics!$J$2,IF(C105&lt;Metrics!$K$8,Metrics!$K$2,IF(C105&lt;Metrics!$L$8,Metrics!$L$2,IF(C105&lt;Metrics!$M$8,Metrics!$M$2,IF(C105&lt;Metrics!$N$8,Metrics!$N$2,IF(C105&lt;Metrics!$O$8,Metrics!$O$2,IF(C105&lt;Metrics!$P$8,Metrics!$P$2,Metrics!$Q$2))))))))))</f>
        <v>9</v>
      </c>
      <c r="S105">
        <f>IF(E105&lt;Metrics!$G$9,Metrics!$G$2,IF(E105&lt;Metrics!$H$9,Metrics!$H$2,IF(E105&lt;Metrics!$I$9,Metrics!$I$2,IF(E105&lt;Metrics!$J$9,Metrics!$J$2,IF(E105&lt;Metrics!$K$9,Metrics!$K$2,IF(E105&lt;Metrics!$L$9,Metrics!$L$2,IF(E105&lt;Metrics!$M$9,Metrics!$M$2,IF(E105&lt;Metrics!$N$9,Metrics!$N$2,IF(E105&lt;Metrics!$O$9,Metrics!$O$2,IF(E105&lt;Metrics!$P$9,Metrics!$P$2,Metrics!$Q$2))))))))))</f>
        <v>9</v>
      </c>
      <c r="U105">
        <f>IF(G105&lt;Metrics!$G$10,Metrics!$G$2,IF(G105&lt;Metrics!$H$10,Metrics!$H$2,IF(G105&lt;Metrics!$I$10,Metrics!$I$2,IF(G105&lt;Metrics!$J$10,Metrics!$J$2,IF(G105&lt;Metrics!$K$10,Metrics!$K$2,IF(G105&lt;Metrics!$L$10,Metrics!$L$2,IF(G105&lt;Metrics!$M$10,Metrics!$M$2,IF(G105&lt;Metrics!$N$10,Metrics!$N$2,IF(G105&lt;Metrics!$O$10,Metrics!$O$2,IF(G105&lt;Metrics!$P$10,Metrics!$P$2,Metrics!$Q$2))))))))))</f>
        <v>10</v>
      </c>
      <c r="V105">
        <f>IF(H105&lt;Metrics!$G$18,Metrics!$G$2,IF(H105&lt;Metrics!$H$18,Metrics!$H$2,IF(H105&lt;Metrics!$I$18,Metrics!$I$2,IF(H105&lt;Metrics!$J$18,Metrics!$J$2,IF(H105&lt;Metrics!$K$18,Metrics!$K$2,IF(H105&lt;Metrics!$L$18,Metrics!$L$2,IF(H105&lt;Metrics!$M$18,Metrics!$M$2,IF(H105&lt;Metrics!$N$18,Metrics!$N$2,IF(H105&lt;Metrics!$O$18,Metrics!$O$2,IF(H105&lt;Metrics!$P$18,Metrics!$P$2,Metrics!$Q$2))))))))))</f>
        <v>8</v>
      </c>
      <c r="W105">
        <f>IF(I105&lt;Metrics!$G$19,Metrics!$G$2,IF(I105&lt;Metrics!$H$19,Metrics!$H$2,IF(I105&lt;Metrics!$I$19,Metrics!$I$2,IF(I105&lt;Metrics!$J$19,Metrics!$J$2,IF(I105&lt;Metrics!$K$19,Metrics!$K$2,IF(I105&lt;Metrics!$L$19,Metrics!$L$2,IF(I105&lt;Metrics!$M$19,Metrics!$M$2,IF(I105&lt;Metrics!$N$19,Metrics!$N$2,IF(I105&lt;Metrics!$O$19,Metrics!$O$2,IF(I105&lt;Metrics!$P$19,Metrics!$P$2,Metrics!$Q$2))))))))))</f>
        <v>7</v>
      </c>
      <c r="X105">
        <f>IF(J105&lt;Metrics!$G$20,Metrics!$G$2,IF(J105&lt;Metrics!$H$20,Metrics!$H$2,IF(J105&lt;Metrics!$I$20,Metrics!$I$2,IF(J105&lt;Metrics!$J$20,Metrics!$J$2,IF(J105&lt;Metrics!$K$20,Metrics!$K$2,IF(J105&lt;Metrics!$L$20,Metrics!$L$2,IF(J105&lt;Metrics!$M$20,Metrics!$M$2,IF(J105&lt;Metrics!$N$20,Metrics!$N$2,IF(J105&lt;Metrics!$O$20,Metrics!$O$2,IF(J105&lt;Metrics!$P$20,Metrics!$P$2,Metrics!$Q$2))))))))))</f>
        <v>8</v>
      </c>
      <c r="Y105">
        <f>IF(K105&lt;Metrics!$G$12,Metrics!$G$2,IF(K105&lt;Metrics!$H$12,Metrics!$H$2,IF(K105&lt;Metrics!$I$12,Metrics!$I$2,IF(K105&lt;Metrics!$J$12,Metrics!$J$2,IF(K105&lt;Metrics!$K$12,Metrics!$K$2,IF(K105&lt;Metrics!$L$12,Metrics!$L$2,IF(K105&lt;Metrics!$M$12,Metrics!$M$2,IF(K105&lt;Metrics!$N$12,Metrics!$N$2,IF(K105&lt;Metrics!$O$12,Metrics!$O$2,IF(K105&lt;Metrics!$P$12,Metrics!$P$2,Metrics!$Q$2))))))))))</f>
        <v>4</v>
      </c>
      <c r="Z105">
        <f>IF(L105&lt;Metrics!$G$13,Metrics!$G$2,IF(L105&lt;Metrics!$H$13,Metrics!$H$2,IF(L105&lt;Metrics!$I$13,Metrics!$I$2,IF(L105&lt;Metrics!$J$13,Metrics!$J$2,IF(L105&lt;Metrics!$K$13,Metrics!$K$2,IF(L105&lt;Metrics!$L$13,Metrics!$L$2,IF(L105&lt;Metrics!$M$13,Metrics!$M$2,IF(L105&lt;Metrics!$N$13,Metrics!$N$2,IF(L105&lt;Metrics!$O$13,Metrics!$O$2,IF(L105&lt;Metrics!$P$13,Metrics!$P$2,Metrics!$Q$2))))))))))</f>
        <v>7</v>
      </c>
      <c r="AA105">
        <f>IF(M105&lt;Metrics!$G$14,Metrics!$G$2,IF(M105&lt;Metrics!$H$14,Metrics!$H$2,IF(M105&lt;Metrics!$I$14,Metrics!$I$2,IF(M105&lt;Metrics!$J$14,Metrics!$J$2,IF(M105&lt;Metrics!$K$14,Metrics!$K$2,IF(M105&lt;Metrics!$L$14,Metrics!$L$2,IF(M105&lt;Metrics!$M$14,Metrics!$M$2,IF(M105&lt;Metrics!$N$14,Metrics!$N$2,IF(M105&lt;Metrics!$O$14,Metrics!$O$2,IF(M105&lt;Metrics!$P$14,Metrics!$P$2,Metrics!$Q$2))))))))))</f>
        <v>5</v>
      </c>
      <c r="AB105">
        <f>IF(N105&lt;Metrics!$G$16,Metrics!$G$2,IF(N105&lt;Metrics!$H$16,Metrics!$H$2,IF(N105&lt;Metrics!$I$16,Metrics!$I$2,IF(N105&lt;Metrics!$J$16,Metrics!$J$2,IF(N105&lt;Metrics!$K$16,Metrics!$K$2,IF(N105&lt;Metrics!$L$16,Metrics!$L$2,IF(N105&lt;Metrics!$M$16,Metrics!$M$2,IF(N105&lt;Metrics!$N$16,Metrics!$N$2,IF(N105&lt;Metrics!$O$16,Metrics!$O$2,IF(N105&lt;Metrics!$P$16,Metrics!$P$2,Metrics!$Q$2))))))))))</f>
        <v>9</v>
      </c>
      <c r="AC105">
        <f>IF(O105&lt;Metrics!$G$22,Metrics!$G$2,IF(O105&lt;Metrics!$H$22,Metrics!$H$2,IF(O105&lt;Metrics!$I$22,Metrics!$I$2,IF(O105&lt;Metrics!$J$22,Metrics!$J$2,IF(O105&lt;Metrics!$K$22,Metrics!$K$2,IF(O105&lt;Metrics!$L$22,Metrics!$L$2,IF(O105&lt;Metrics!$M$22,Metrics!$M$2,IF(O105&lt;Metrics!$N$22,Metrics!$N$2,IF(O105&lt;Metrics!$O$22,Metrics!$O$2,IF(O105&lt;Metrics!$P$22,Metrics!$P$2,Metrics!$Q$2))))))))))</f>
        <v>3</v>
      </c>
      <c r="AD105" s="38">
        <f>(P105*Metrics!F$4)+(Q105*Metrics!F$8)+(S105*Metrics!F$9)+(U105*Metrics!F$10)+(V105*Metrics!F$18)+('Final Metrics'!W43*Metrics!F$19)+('Final Metrics'!X43*Metrics!F$20)+('Final Metrics'!Y43*Metrics!F$12)+('Final Metrics'!Z43*Metrics!F$13)+('Final Metrics'!AA43*Metrics!F$14)+('Final Metrics'!AB43*Metrics!F$16)</f>
        <v>363</v>
      </c>
      <c r="AE105" s="39">
        <f>AD105/AD$1</f>
        <v>0.36299999999999999</v>
      </c>
    </row>
    <row r="106" spans="1:31">
      <c r="A106" s="12" t="s">
        <v>261</v>
      </c>
      <c r="B106" s="14"/>
      <c r="C106" s="16"/>
      <c r="D106" s="14"/>
      <c r="E106" s="14"/>
      <c r="F106" s="14"/>
      <c r="G106" s="14">
        <v>0</v>
      </c>
      <c r="H106" s="98">
        <v>5</v>
      </c>
      <c r="I106" s="98">
        <v>550</v>
      </c>
      <c r="J106" s="98">
        <v>29</v>
      </c>
      <c r="K106" s="98">
        <v>1199</v>
      </c>
      <c r="L106" s="98">
        <v>153</v>
      </c>
      <c r="M106" s="98">
        <v>62</v>
      </c>
      <c r="N106" s="98">
        <v>0</v>
      </c>
      <c r="O106" s="45"/>
      <c r="P106">
        <f>IF(B106&lt;Metrics!$G$4,Metrics!$G$2,IF(B106&lt;Metrics!$H$4,Metrics!$H$2,IF(B106&lt;Metrics!$I$4,Metrics!$I$2,IF(B106&lt;Metrics!$J$4,Metrics!$J$2,IF(B106&lt;Metrics!$K$4,Metrics!$K$2,IF(B106&lt;Metrics!$L$4,Metrics!$L$2,IF(B106&lt;Metrics!$M$4,Metrics!$M$2,IF(B106&lt;Metrics!$N$4,Metrics!$N$2,IF(B106&lt;Metrics!$O$4,Metrics!$O$2,IF(B106&lt;Metrics!$P$4,Metrics!$P$2,Metrics!Q$2))))))))))</f>
        <v>0</v>
      </c>
      <c r="Q106">
        <f>IF(C106=Metrics!$G$8,Metrics!$G$2,IF(C106&lt;Metrics!$H$8,Metrics!$H$2,IF(C106&lt;Metrics!$I$8,Metrics!$I$2,IF(C106&lt;Metrics!$J$8,Metrics!$J$2,IF(C106&lt;Metrics!$K$8,Metrics!$K$2,IF(C106&lt;Metrics!$L$8,Metrics!$L$2,IF(C106&lt;Metrics!$M$8,Metrics!$M$2,IF(C106&lt;Metrics!$N$8,Metrics!$N$2,IF(C106&lt;Metrics!$O$8,Metrics!$O$2,IF(C106&lt;Metrics!$P$8,Metrics!$P$2,Metrics!$Q$2))))))))))</f>
        <v>0</v>
      </c>
      <c r="S106">
        <f>IF(E106&lt;Metrics!$G$9,Metrics!$G$2,IF(E106&lt;Metrics!$H$9,Metrics!$H$2,IF(E106&lt;Metrics!$I$9,Metrics!$I$2,IF(E106&lt;Metrics!$J$9,Metrics!$J$2,IF(E106&lt;Metrics!$K$9,Metrics!$K$2,IF(E106&lt;Metrics!$L$9,Metrics!$L$2,IF(E106&lt;Metrics!$M$9,Metrics!$M$2,IF(E106&lt;Metrics!$N$9,Metrics!$N$2,IF(E106&lt;Metrics!$O$9,Metrics!$O$2,IF(E106&lt;Metrics!$P$9,Metrics!$P$2,Metrics!$Q$2))))))))))</f>
        <v>0</v>
      </c>
      <c r="U106">
        <f>IF(G106&lt;Metrics!$G$10,Metrics!$G$2,IF(G106&lt;Metrics!$H$10,Metrics!$H$2,IF(G106&lt;Metrics!$I$10,Metrics!$I$2,IF(G106&lt;Metrics!$J$10,Metrics!$J$2,IF(G106&lt;Metrics!$K$10,Metrics!$K$2,IF(G106&lt;Metrics!$L$10,Metrics!$L$2,IF(G106&lt;Metrics!$M$10,Metrics!$M$2,IF(G106&lt;Metrics!$N$10,Metrics!$N$2,IF(G106&lt;Metrics!$O$10,Metrics!$O$2,IF(G106&lt;Metrics!$P$10,Metrics!$P$2,Metrics!$Q$2))))))))))</f>
        <v>0</v>
      </c>
      <c r="V106">
        <f>IF(H106&lt;Metrics!$G$18,Metrics!$G$2,IF(H106&lt;Metrics!$H$18,Metrics!$H$2,IF(H106&lt;Metrics!$I$18,Metrics!$I$2,IF(H106&lt;Metrics!$J$18,Metrics!$J$2,IF(H106&lt;Metrics!$K$18,Metrics!$K$2,IF(H106&lt;Metrics!$L$18,Metrics!$L$2,IF(H106&lt;Metrics!$M$18,Metrics!$M$2,IF(H106&lt;Metrics!$N$18,Metrics!$N$2,IF(H106&lt;Metrics!$O$18,Metrics!$O$2,IF(H106&lt;Metrics!$P$18,Metrics!$P$2,Metrics!$Q$2))))))))))</f>
        <v>0</v>
      </c>
      <c r="W106">
        <f>IF(I106&lt;Metrics!$G$19,Metrics!$G$2,IF(I106&lt;Metrics!$H$19,Metrics!$H$2,IF(I106&lt;Metrics!$I$19,Metrics!$I$2,IF(I106&lt;Metrics!$J$19,Metrics!$J$2,IF(I106&lt;Metrics!$K$19,Metrics!$K$2,IF(I106&lt;Metrics!$L$19,Metrics!$L$2,IF(I106&lt;Metrics!$M$19,Metrics!$M$2,IF(I106&lt;Metrics!$N$19,Metrics!$N$2,IF(I106&lt;Metrics!$O$19,Metrics!$O$2,IF(I106&lt;Metrics!$P$19,Metrics!$P$2,Metrics!$Q$2))))))))))</f>
        <v>1</v>
      </c>
      <c r="X106">
        <f>IF(J106&lt;Metrics!$G$20,Metrics!$G$2,IF(J106&lt;Metrics!$H$20,Metrics!$H$2,IF(J106&lt;Metrics!$I$20,Metrics!$I$2,IF(J106&lt;Metrics!$J$20,Metrics!$J$2,IF(J106&lt;Metrics!$K$20,Metrics!$K$2,IF(J106&lt;Metrics!$L$20,Metrics!$L$2,IF(J106&lt;Metrics!$M$20,Metrics!$M$2,IF(J106&lt;Metrics!$N$20,Metrics!$N$2,IF(J106&lt;Metrics!$O$20,Metrics!$O$2,IF(J106&lt;Metrics!$P$20,Metrics!$P$2,Metrics!$Q$2))))))))))</f>
        <v>1</v>
      </c>
      <c r="Y106">
        <f>IF(K106&lt;Metrics!$G$12,Metrics!$G$2,IF(K106&lt;Metrics!$H$12,Metrics!$H$2,IF(K106&lt;Metrics!$I$12,Metrics!$I$2,IF(K106&lt;Metrics!$J$12,Metrics!$J$2,IF(K106&lt;Metrics!$K$12,Metrics!$K$2,IF(K106&lt;Metrics!$L$12,Metrics!$L$2,IF(K106&lt;Metrics!$M$12,Metrics!$M$2,IF(K106&lt;Metrics!$N$12,Metrics!$N$2,IF(K106&lt;Metrics!$O$12,Metrics!$O$2,IF(K106&lt;Metrics!$P$12,Metrics!$P$2,Metrics!$Q$2))))))))))</f>
        <v>1</v>
      </c>
      <c r="Z106">
        <f>IF(L106&lt;Metrics!$G$13,Metrics!$G$2,IF(L106&lt;Metrics!$H$13,Metrics!$H$2,IF(L106&lt;Metrics!$I$13,Metrics!$I$2,IF(L106&lt;Metrics!$J$13,Metrics!$J$2,IF(L106&lt;Metrics!$K$13,Metrics!$K$2,IF(L106&lt;Metrics!$L$13,Metrics!$L$2,IF(L106&lt;Metrics!$M$13,Metrics!$M$2,IF(L106&lt;Metrics!$N$13,Metrics!$N$2,IF(L106&lt;Metrics!$O$13,Metrics!$O$2,IF(L106&lt;Metrics!$P$13,Metrics!$P$2,Metrics!$Q$2))))))))))</f>
        <v>0</v>
      </c>
      <c r="AA106">
        <f>IF(M106&lt;Metrics!$G$14,Metrics!$G$2,IF(M106&lt;Metrics!$H$14,Metrics!$H$2,IF(M106&lt;Metrics!$I$14,Metrics!$I$2,IF(M106&lt;Metrics!$J$14,Metrics!$J$2,IF(M106&lt;Metrics!$K$14,Metrics!$K$2,IF(M106&lt;Metrics!$L$14,Metrics!$L$2,IF(M106&lt;Metrics!$M$14,Metrics!$M$2,IF(M106&lt;Metrics!$N$14,Metrics!$N$2,IF(M106&lt;Metrics!$O$14,Metrics!$O$2,IF(M106&lt;Metrics!$P$14,Metrics!$P$2,Metrics!$Q$2))))))))))</f>
        <v>0</v>
      </c>
      <c r="AB106">
        <f>IF(N106&lt;Metrics!$G$16,Metrics!$G$2,IF(N106&lt;Metrics!$H$16,Metrics!$H$2,IF(N106&lt;Metrics!$I$16,Metrics!$I$2,IF(N106&lt;Metrics!$J$16,Metrics!$J$2,IF(N106&lt;Metrics!$K$16,Metrics!$K$2,IF(N106&lt;Metrics!$L$16,Metrics!$L$2,IF(N106&lt;Metrics!$M$16,Metrics!$M$2,IF(N106&lt;Metrics!$N$16,Metrics!$N$2,IF(N106&lt;Metrics!$O$16,Metrics!$O$2,IF(N106&lt;Metrics!$P$16,Metrics!$P$2,Metrics!$Q$2))))))))))</f>
        <v>0</v>
      </c>
      <c r="AC106">
        <f>IF(O106&lt;Metrics!$G$22,Metrics!$G$2,IF(O106&lt;Metrics!$H$22,Metrics!$H$2,IF(O106&lt;Metrics!$I$22,Metrics!$I$2,IF(O106&lt;Metrics!$J$22,Metrics!$J$2,IF(O106&lt;Metrics!$K$22,Metrics!$K$2,IF(O106&lt;Metrics!$L$22,Metrics!$L$2,IF(O106&lt;Metrics!$M$22,Metrics!$M$2,IF(O106&lt;Metrics!$N$22,Metrics!$N$2,IF(O106&lt;Metrics!$O$22,Metrics!$O$2,IF(O106&lt;Metrics!$P$22,Metrics!$P$2,Metrics!$Q$2))))))))))</f>
        <v>0</v>
      </c>
      <c r="AD106" s="38">
        <f>(P106*Metrics!F$4)+(Q106*Metrics!F$8)+(S106*Metrics!F$9)+(U106*Metrics!F$10)+(V106*Metrics!F$18)+('Final Metrics'!W182*Metrics!F$19)+('Final Metrics'!X182*Metrics!F$20)+('Final Metrics'!Y182*Metrics!F$12)+('Final Metrics'!Z182*Metrics!F$13)+('Final Metrics'!AA182*Metrics!F$14)+('Final Metrics'!AB182*Metrics!F$16)</f>
        <v>28</v>
      </c>
      <c r="AE106" s="39">
        <f>AD106/AD$1</f>
        <v>2.8000000000000001E-2</v>
      </c>
    </row>
    <row r="107" spans="1:31">
      <c r="A107" s="12" t="s">
        <v>263</v>
      </c>
      <c r="B107" s="14">
        <v>3</v>
      </c>
      <c r="C107" s="16"/>
      <c r="D107" s="14"/>
      <c r="E107" s="14"/>
      <c r="F107" s="14"/>
      <c r="G107" s="14">
        <v>0</v>
      </c>
      <c r="H107" s="98">
        <v>27</v>
      </c>
      <c r="I107" s="98">
        <v>594</v>
      </c>
      <c r="J107" s="98">
        <v>0</v>
      </c>
      <c r="K107" s="98">
        <v>2835</v>
      </c>
      <c r="L107" s="98">
        <v>197</v>
      </c>
      <c r="M107" s="98">
        <v>313</v>
      </c>
      <c r="N107" s="98">
        <v>0</v>
      </c>
      <c r="O107" s="45"/>
      <c r="P107">
        <f>IF(B107&lt;Metrics!$G$4,Metrics!$G$2,IF(B107&lt;Metrics!$H$4,Metrics!$H$2,IF(B107&lt;Metrics!$I$4,Metrics!$I$2,IF(B107&lt;Metrics!$J$4,Metrics!$J$2,IF(B107&lt;Metrics!$K$4,Metrics!$K$2,IF(B107&lt;Metrics!$L$4,Metrics!$L$2,IF(B107&lt;Metrics!$M$4,Metrics!$M$2,IF(B107&lt;Metrics!$N$4,Metrics!$N$2,IF(B107&lt;Metrics!$O$4,Metrics!$O$2,IF(B107&lt;Metrics!$P$4,Metrics!$P$2,Metrics!Q$2))))))))))</f>
        <v>0</v>
      </c>
      <c r="Q107">
        <f>IF(C107=Metrics!$G$8,Metrics!$G$2,IF(C107&lt;Metrics!$H$8,Metrics!$H$2,IF(C107&lt;Metrics!$I$8,Metrics!$I$2,IF(C107&lt;Metrics!$J$8,Metrics!$J$2,IF(C107&lt;Metrics!$K$8,Metrics!$K$2,IF(C107&lt;Metrics!$L$8,Metrics!$L$2,IF(C107&lt;Metrics!$M$8,Metrics!$M$2,IF(C107&lt;Metrics!$N$8,Metrics!$N$2,IF(C107&lt;Metrics!$O$8,Metrics!$O$2,IF(C107&lt;Metrics!$P$8,Metrics!$P$2,Metrics!$Q$2))))))))))</f>
        <v>0</v>
      </c>
      <c r="S107">
        <f>IF(E107&lt;Metrics!$G$9,Metrics!$G$2,IF(E107&lt;Metrics!$H$9,Metrics!$H$2,IF(E107&lt;Metrics!$I$9,Metrics!$I$2,IF(E107&lt;Metrics!$J$9,Metrics!$J$2,IF(E107&lt;Metrics!$K$9,Metrics!$K$2,IF(E107&lt;Metrics!$L$9,Metrics!$L$2,IF(E107&lt;Metrics!$M$9,Metrics!$M$2,IF(E107&lt;Metrics!$N$9,Metrics!$N$2,IF(E107&lt;Metrics!$O$9,Metrics!$O$2,IF(E107&lt;Metrics!$P$9,Metrics!$P$2,Metrics!$Q$2))))))))))</f>
        <v>0</v>
      </c>
      <c r="U107">
        <f>IF(G107&lt;Metrics!$G$10,Metrics!$G$2,IF(G107&lt;Metrics!$H$10,Metrics!$H$2,IF(G107&lt;Metrics!$I$10,Metrics!$I$2,IF(G107&lt;Metrics!$J$10,Metrics!$J$2,IF(G107&lt;Metrics!$K$10,Metrics!$K$2,IF(G107&lt;Metrics!$L$10,Metrics!$L$2,IF(G107&lt;Metrics!$M$10,Metrics!$M$2,IF(G107&lt;Metrics!$N$10,Metrics!$N$2,IF(G107&lt;Metrics!$O$10,Metrics!$O$2,IF(G107&lt;Metrics!$P$10,Metrics!$P$2,Metrics!$Q$2))))))))))</f>
        <v>0</v>
      </c>
      <c r="V107">
        <f>IF(H107&lt;Metrics!$G$18,Metrics!$G$2,IF(H107&lt;Metrics!$H$18,Metrics!$H$2,IF(H107&lt;Metrics!$I$18,Metrics!$I$2,IF(H107&lt;Metrics!$J$18,Metrics!$J$2,IF(H107&lt;Metrics!$K$18,Metrics!$K$2,IF(H107&lt;Metrics!$L$18,Metrics!$L$2,IF(H107&lt;Metrics!$M$18,Metrics!$M$2,IF(H107&lt;Metrics!$N$18,Metrics!$N$2,IF(H107&lt;Metrics!$O$18,Metrics!$O$2,IF(H107&lt;Metrics!$P$18,Metrics!$P$2,Metrics!$Q$2))))))))))</f>
        <v>3</v>
      </c>
      <c r="W107">
        <f>IF(I107&lt;Metrics!$G$19,Metrics!$G$2,IF(I107&lt;Metrics!$H$19,Metrics!$H$2,IF(I107&lt;Metrics!$I$19,Metrics!$I$2,IF(I107&lt;Metrics!$J$19,Metrics!$J$2,IF(I107&lt;Metrics!$K$19,Metrics!$K$2,IF(I107&lt;Metrics!$L$19,Metrics!$L$2,IF(I107&lt;Metrics!$M$19,Metrics!$M$2,IF(I107&lt;Metrics!$N$19,Metrics!$N$2,IF(I107&lt;Metrics!$O$19,Metrics!$O$2,IF(I107&lt;Metrics!$P$19,Metrics!$P$2,Metrics!$Q$2))))))))))</f>
        <v>2</v>
      </c>
      <c r="X107">
        <f>IF(J107&lt;Metrics!$G$20,Metrics!$G$2,IF(J107&lt;Metrics!$H$20,Metrics!$H$2,IF(J107&lt;Metrics!$I$20,Metrics!$I$2,IF(J107&lt;Metrics!$J$20,Metrics!$J$2,IF(J107&lt;Metrics!$K$20,Metrics!$K$2,IF(J107&lt;Metrics!$L$20,Metrics!$L$2,IF(J107&lt;Metrics!$M$20,Metrics!$M$2,IF(J107&lt;Metrics!$N$20,Metrics!$N$2,IF(J107&lt;Metrics!$O$20,Metrics!$O$2,IF(J107&lt;Metrics!$P$20,Metrics!$P$2,Metrics!$Q$2))))))))))</f>
        <v>0</v>
      </c>
      <c r="Y107">
        <f>IF(K107&lt;Metrics!$G$12,Metrics!$G$2,IF(K107&lt;Metrics!$H$12,Metrics!$H$2,IF(K107&lt;Metrics!$I$12,Metrics!$I$2,IF(K107&lt;Metrics!$J$12,Metrics!$J$2,IF(K107&lt;Metrics!$K$12,Metrics!$K$2,IF(K107&lt;Metrics!$L$12,Metrics!$L$2,IF(K107&lt;Metrics!$M$12,Metrics!$M$2,IF(K107&lt;Metrics!$N$12,Metrics!$N$2,IF(K107&lt;Metrics!$O$12,Metrics!$O$2,IF(K107&lt;Metrics!$P$12,Metrics!$P$2,Metrics!$Q$2))))))))))</f>
        <v>2</v>
      </c>
      <c r="Z107">
        <f>IF(L107&lt;Metrics!$G$13,Metrics!$G$2,IF(L107&lt;Metrics!$H$13,Metrics!$H$2,IF(L107&lt;Metrics!$I$13,Metrics!$I$2,IF(L107&lt;Metrics!$J$13,Metrics!$J$2,IF(L107&lt;Metrics!$K$13,Metrics!$K$2,IF(L107&lt;Metrics!$L$13,Metrics!$L$2,IF(L107&lt;Metrics!$M$13,Metrics!$M$2,IF(L107&lt;Metrics!$N$13,Metrics!$N$2,IF(L107&lt;Metrics!$O$13,Metrics!$O$2,IF(L107&lt;Metrics!$P$13,Metrics!$P$2,Metrics!$Q$2))))))))))</f>
        <v>0</v>
      </c>
      <c r="AA107">
        <f>IF(M107&lt;Metrics!$G$14,Metrics!$G$2,IF(M107&lt;Metrics!$H$14,Metrics!$H$2,IF(M107&lt;Metrics!$I$14,Metrics!$I$2,IF(M107&lt;Metrics!$J$14,Metrics!$J$2,IF(M107&lt;Metrics!$K$14,Metrics!$K$2,IF(M107&lt;Metrics!$L$14,Metrics!$L$2,IF(M107&lt;Metrics!$M$14,Metrics!$M$2,IF(M107&lt;Metrics!$N$14,Metrics!$N$2,IF(M107&lt;Metrics!$O$14,Metrics!$O$2,IF(M107&lt;Metrics!$P$14,Metrics!$P$2,Metrics!$Q$2))))))))))</f>
        <v>0</v>
      </c>
      <c r="AB107">
        <f>IF(N107&lt;Metrics!$G$16,Metrics!$G$2,IF(N107&lt;Metrics!$H$16,Metrics!$H$2,IF(N107&lt;Metrics!$I$16,Metrics!$I$2,IF(N107&lt;Metrics!$J$16,Metrics!$J$2,IF(N107&lt;Metrics!$K$16,Metrics!$K$2,IF(N107&lt;Metrics!$L$16,Metrics!$L$2,IF(N107&lt;Metrics!$M$16,Metrics!$M$2,IF(N107&lt;Metrics!$N$16,Metrics!$N$2,IF(N107&lt;Metrics!$O$16,Metrics!$O$2,IF(N107&lt;Metrics!$P$16,Metrics!$P$2,Metrics!$Q$2))))))))))</f>
        <v>0</v>
      </c>
      <c r="AC107">
        <f>IF(O107&lt;Metrics!$G$22,Metrics!$G$2,IF(O107&lt;Metrics!$H$22,Metrics!$H$2,IF(O107&lt;Metrics!$I$22,Metrics!$I$2,IF(O107&lt;Metrics!$J$22,Metrics!$J$2,IF(O107&lt;Metrics!$K$22,Metrics!$K$2,IF(O107&lt;Metrics!$L$22,Metrics!$L$2,IF(O107&lt;Metrics!$M$22,Metrics!$M$2,IF(O107&lt;Metrics!$N$22,Metrics!$N$2,IF(O107&lt;Metrics!$O$22,Metrics!$O$2,IF(O107&lt;Metrics!$P$22,Metrics!$P$2,Metrics!$Q$2))))))))))</f>
        <v>0</v>
      </c>
      <c r="AD107" s="38">
        <f>(P107*Metrics!F$4)+(Q107*Metrics!F$8)+(S107*Metrics!F$9)+(U107*Metrics!F$10)+(V107*Metrics!F$18)+('Final Metrics'!W139*Metrics!F$19)+('Final Metrics'!X139*Metrics!F$20)+('Final Metrics'!Y139*Metrics!F$12)+('Final Metrics'!Z139*Metrics!F$13)+('Final Metrics'!AA139*Metrics!F$14)+('Final Metrics'!AB139*Metrics!F$16)</f>
        <v>36.5</v>
      </c>
      <c r="AE107" s="39">
        <f>AD107/AD$1</f>
        <v>3.6499999999999998E-2</v>
      </c>
    </row>
    <row r="108" spans="1:31">
      <c r="A108" s="12" t="s">
        <v>265</v>
      </c>
      <c r="B108" s="14">
        <v>4000</v>
      </c>
      <c r="C108" s="16">
        <v>5</v>
      </c>
      <c r="D108" s="14">
        <v>5</v>
      </c>
      <c r="E108" s="14">
        <v>5</v>
      </c>
      <c r="F108" s="14"/>
      <c r="G108" s="14">
        <v>25</v>
      </c>
      <c r="H108" s="98">
        <v>1</v>
      </c>
      <c r="I108" s="98">
        <v>547</v>
      </c>
      <c r="J108" s="98">
        <v>0</v>
      </c>
      <c r="K108" s="98">
        <v>37</v>
      </c>
      <c r="L108" s="98">
        <v>19</v>
      </c>
      <c r="M108" s="98">
        <v>0</v>
      </c>
      <c r="N108" s="98">
        <v>0</v>
      </c>
      <c r="O108" s="48">
        <v>0</v>
      </c>
      <c r="P108">
        <f>IF(B108&lt;Metrics!$G$4,Metrics!$G$2,IF(B108&lt;Metrics!$H$4,Metrics!$H$2,IF(B108&lt;Metrics!$I$4,Metrics!$I$2,IF(B108&lt;Metrics!$J$4,Metrics!$J$2,IF(B108&lt;Metrics!$K$4,Metrics!$K$2,IF(B108&lt;Metrics!$L$4,Metrics!$L$2,IF(B108&lt;Metrics!$M$4,Metrics!$M$2,IF(B108&lt;Metrics!$N$4,Metrics!$N$2,IF(B108&lt;Metrics!$O$4,Metrics!$O$2,IF(B108&lt;Metrics!$P$4,Metrics!$P$2,Metrics!Q$2))))))))))</f>
        <v>8</v>
      </c>
      <c r="Q108">
        <f>IF(C108=Metrics!$G$8,Metrics!$G$2,IF(C108&lt;Metrics!$H$8,Metrics!$H$2,IF(C108&lt;Metrics!$I$8,Metrics!$I$2,IF(C108&lt;Metrics!$J$8,Metrics!$J$2,IF(C108&lt;Metrics!$K$8,Metrics!$K$2,IF(C108&lt;Metrics!$L$8,Metrics!$L$2,IF(C108&lt;Metrics!$M$8,Metrics!$M$2,IF(C108&lt;Metrics!$N$8,Metrics!$N$2,IF(C108&lt;Metrics!$O$8,Metrics!$O$2,IF(C108&lt;Metrics!$P$8,Metrics!$P$2,Metrics!$Q$2))))))))))</f>
        <v>10</v>
      </c>
      <c r="S108">
        <f>IF(E108&lt;Metrics!$G$9,Metrics!$G$2,IF(E108&lt;Metrics!$H$9,Metrics!$H$2,IF(E108&lt;Metrics!$I$9,Metrics!$I$2,IF(E108&lt;Metrics!$J$9,Metrics!$J$2,IF(E108&lt;Metrics!$K$9,Metrics!$K$2,IF(E108&lt;Metrics!$L$9,Metrics!$L$2,IF(E108&lt;Metrics!$M$9,Metrics!$M$2,IF(E108&lt;Metrics!$N$9,Metrics!$N$2,IF(E108&lt;Metrics!$O$9,Metrics!$O$2,IF(E108&lt;Metrics!$P$9,Metrics!$P$2,Metrics!$Q$2))))))))))</f>
        <v>0</v>
      </c>
      <c r="U108">
        <f>IF(G108&lt;Metrics!$G$10,Metrics!$G$2,IF(G108&lt;Metrics!$H$10,Metrics!$H$2,IF(G108&lt;Metrics!$I$10,Metrics!$I$2,IF(G108&lt;Metrics!$J$10,Metrics!$J$2,IF(G108&lt;Metrics!$K$10,Metrics!$K$2,IF(G108&lt;Metrics!$L$10,Metrics!$L$2,IF(G108&lt;Metrics!$M$10,Metrics!$M$2,IF(G108&lt;Metrics!$N$10,Metrics!$N$2,IF(G108&lt;Metrics!$O$10,Metrics!$O$2,IF(G108&lt;Metrics!$P$10,Metrics!$P$2,Metrics!$Q$2))))))))))</f>
        <v>1</v>
      </c>
      <c r="V108">
        <f>IF(H108&lt;Metrics!$G$18,Metrics!$G$2,IF(H108&lt;Metrics!$H$18,Metrics!$H$2,IF(H108&lt;Metrics!$I$18,Metrics!$I$2,IF(H108&lt;Metrics!$J$18,Metrics!$J$2,IF(H108&lt;Metrics!$K$18,Metrics!$K$2,IF(H108&lt;Metrics!$L$18,Metrics!$L$2,IF(H108&lt;Metrics!$M$18,Metrics!$M$2,IF(H108&lt;Metrics!$N$18,Metrics!$N$2,IF(H108&lt;Metrics!$O$18,Metrics!$O$2,IF(H108&lt;Metrics!$P$18,Metrics!$P$2,Metrics!$Q$2))))))))))</f>
        <v>0</v>
      </c>
      <c r="W108">
        <f>IF(I108&lt;Metrics!$G$19,Metrics!$G$2,IF(I108&lt;Metrics!$H$19,Metrics!$H$2,IF(I108&lt;Metrics!$I$19,Metrics!$I$2,IF(I108&lt;Metrics!$J$19,Metrics!$J$2,IF(I108&lt;Metrics!$K$19,Metrics!$K$2,IF(I108&lt;Metrics!$L$19,Metrics!$L$2,IF(I108&lt;Metrics!$M$19,Metrics!$M$2,IF(I108&lt;Metrics!$N$19,Metrics!$N$2,IF(I108&lt;Metrics!$O$19,Metrics!$O$2,IF(I108&lt;Metrics!$P$19,Metrics!$P$2,Metrics!$Q$2))))))))))</f>
        <v>1</v>
      </c>
      <c r="X108">
        <f>IF(J108&lt;Metrics!$G$20,Metrics!$G$2,IF(J108&lt;Metrics!$H$20,Metrics!$H$2,IF(J108&lt;Metrics!$I$20,Metrics!$I$2,IF(J108&lt;Metrics!$J$20,Metrics!$J$2,IF(J108&lt;Metrics!$K$20,Metrics!$K$2,IF(J108&lt;Metrics!$L$20,Metrics!$L$2,IF(J108&lt;Metrics!$M$20,Metrics!$M$2,IF(J108&lt;Metrics!$N$20,Metrics!$N$2,IF(J108&lt;Metrics!$O$20,Metrics!$O$2,IF(J108&lt;Metrics!$P$20,Metrics!$P$2,Metrics!$Q$2))))))))))</f>
        <v>0</v>
      </c>
      <c r="Y108">
        <f>IF(K108&lt;Metrics!$G$12,Metrics!$G$2,IF(K108&lt;Metrics!$H$12,Metrics!$H$2,IF(K108&lt;Metrics!$I$12,Metrics!$I$2,IF(K108&lt;Metrics!$J$12,Metrics!$J$2,IF(K108&lt;Metrics!$K$12,Metrics!$K$2,IF(K108&lt;Metrics!$L$12,Metrics!$L$2,IF(K108&lt;Metrics!$M$12,Metrics!$M$2,IF(K108&lt;Metrics!$N$12,Metrics!$N$2,IF(K108&lt;Metrics!$O$12,Metrics!$O$2,IF(K108&lt;Metrics!$P$12,Metrics!$P$2,Metrics!$Q$2))))))))))</f>
        <v>0</v>
      </c>
      <c r="Z108">
        <f>IF(L108&lt;Metrics!$G$13,Metrics!$G$2,IF(L108&lt;Metrics!$H$13,Metrics!$H$2,IF(L108&lt;Metrics!$I$13,Metrics!$I$2,IF(L108&lt;Metrics!$J$13,Metrics!$J$2,IF(L108&lt;Metrics!$K$13,Metrics!$K$2,IF(L108&lt;Metrics!$L$13,Metrics!$L$2,IF(L108&lt;Metrics!$M$13,Metrics!$M$2,IF(L108&lt;Metrics!$N$13,Metrics!$N$2,IF(L108&lt;Metrics!$O$13,Metrics!$O$2,IF(L108&lt;Metrics!$P$13,Metrics!$P$2,Metrics!$Q$2))))))))))</f>
        <v>0</v>
      </c>
      <c r="AA108">
        <f>IF(M108&lt;Metrics!$G$14,Metrics!$G$2,IF(M108&lt;Metrics!$H$14,Metrics!$H$2,IF(M108&lt;Metrics!$I$14,Metrics!$I$2,IF(M108&lt;Metrics!$J$14,Metrics!$J$2,IF(M108&lt;Metrics!$K$14,Metrics!$K$2,IF(M108&lt;Metrics!$L$14,Metrics!$L$2,IF(M108&lt;Metrics!$M$14,Metrics!$M$2,IF(M108&lt;Metrics!$N$14,Metrics!$N$2,IF(M108&lt;Metrics!$O$14,Metrics!$O$2,IF(M108&lt;Metrics!$P$14,Metrics!$P$2,Metrics!$Q$2))))))))))</f>
        <v>0</v>
      </c>
      <c r="AB108">
        <f>IF(N108&lt;Metrics!$G$16,Metrics!$G$2,IF(N108&lt;Metrics!$H$16,Metrics!$H$2,IF(N108&lt;Metrics!$I$16,Metrics!$I$2,IF(N108&lt;Metrics!$J$16,Metrics!$J$2,IF(N108&lt;Metrics!$K$16,Metrics!$K$2,IF(N108&lt;Metrics!$L$16,Metrics!$L$2,IF(N108&lt;Metrics!$M$16,Metrics!$M$2,IF(N108&lt;Metrics!$N$16,Metrics!$N$2,IF(N108&lt;Metrics!$O$16,Metrics!$O$2,IF(N108&lt;Metrics!$P$16,Metrics!$P$2,Metrics!$Q$2))))))))))</f>
        <v>0</v>
      </c>
      <c r="AC108">
        <f>IF(O108&lt;Metrics!$G$22,Metrics!$G$2,IF(O108&lt;Metrics!$H$22,Metrics!$H$2,IF(O108&lt;Metrics!$I$22,Metrics!$I$2,IF(O108&lt;Metrics!$J$22,Metrics!$J$2,IF(O108&lt;Metrics!$K$22,Metrics!$K$2,IF(O108&lt;Metrics!$L$22,Metrics!$L$2,IF(O108&lt;Metrics!$M$22,Metrics!$M$2,IF(O108&lt;Metrics!$N$22,Metrics!$N$2,IF(O108&lt;Metrics!$O$22,Metrics!$O$2,IF(O108&lt;Metrics!$P$22,Metrics!$P$2,Metrics!$Q$2))))))))))</f>
        <v>0</v>
      </c>
      <c r="AD108" s="38">
        <f>(P108*Metrics!F$4)+(Q108*Metrics!F$8)+(S108*Metrics!F$9)+(U108*Metrics!F$10)+(V108*Metrics!F$18)+('Final Metrics'!W11*Metrics!F$19)+('Final Metrics'!X11*Metrics!F$20)+('Final Metrics'!Y11*Metrics!F$12)+('Final Metrics'!Z11*Metrics!F$13)+('Final Metrics'!AA11*Metrics!F$14)+('Final Metrics'!AB11*Metrics!F$16)</f>
        <v>461.125</v>
      </c>
      <c r="AE108" s="39">
        <f>AD108/AD$1</f>
        <v>0.46112500000000001</v>
      </c>
    </row>
    <row r="109" spans="1:31">
      <c r="A109" s="12" t="s">
        <v>268</v>
      </c>
      <c r="B109" s="14">
        <v>251</v>
      </c>
      <c r="C109" s="16">
        <v>5</v>
      </c>
      <c r="D109" s="14">
        <v>32</v>
      </c>
      <c r="E109" s="14">
        <v>32</v>
      </c>
      <c r="F109" s="14"/>
      <c r="G109" s="14">
        <v>160</v>
      </c>
      <c r="H109" s="98">
        <v>56</v>
      </c>
      <c r="I109" s="98">
        <v>781</v>
      </c>
      <c r="J109" s="98">
        <v>56</v>
      </c>
      <c r="K109" s="98">
        <v>3448</v>
      </c>
      <c r="L109" s="98">
        <v>296</v>
      </c>
      <c r="M109" s="98">
        <v>14618</v>
      </c>
      <c r="N109" s="98">
        <v>65</v>
      </c>
      <c r="O109" s="45"/>
      <c r="P109">
        <f>IF(B109&lt;Metrics!$G$4,Metrics!$G$2,IF(B109&lt;Metrics!$H$4,Metrics!$H$2,IF(B109&lt;Metrics!$I$4,Metrics!$I$2,IF(B109&lt;Metrics!$J$4,Metrics!$J$2,IF(B109&lt;Metrics!$K$4,Metrics!$K$2,IF(B109&lt;Metrics!$L$4,Metrics!$L$2,IF(B109&lt;Metrics!$M$4,Metrics!$M$2,IF(B109&lt;Metrics!$N$4,Metrics!$N$2,IF(B109&lt;Metrics!$O$4,Metrics!$O$2,IF(B109&lt;Metrics!$P$4,Metrics!$P$2,Metrics!Q$2))))))))))</f>
        <v>4</v>
      </c>
      <c r="Q109">
        <f>IF(C109=Metrics!$G$8,Metrics!$G$2,IF(C109&lt;Metrics!$H$8,Metrics!$H$2,IF(C109&lt;Metrics!$I$8,Metrics!$I$2,IF(C109&lt;Metrics!$J$8,Metrics!$J$2,IF(C109&lt;Metrics!$K$8,Metrics!$K$2,IF(C109&lt;Metrics!$L$8,Metrics!$L$2,IF(C109&lt;Metrics!$M$8,Metrics!$M$2,IF(C109&lt;Metrics!$N$8,Metrics!$N$2,IF(C109&lt;Metrics!$O$8,Metrics!$O$2,IF(C109&lt;Metrics!$P$8,Metrics!$P$2,Metrics!$Q$2))))))))))</f>
        <v>10</v>
      </c>
      <c r="S109">
        <f>IF(E109&lt;Metrics!$G$9,Metrics!$G$2,IF(E109&lt;Metrics!$H$9,Metrics!$H$2,IF(E109&lt;Metrics!$I$9,Metrics!$I$2,IF(E109&lt;Metrics!$J$9,Metrics!$J$2,IF(E109&lt;Metrics!$K$9,Metrics!$K$2,IF(E109&lt;Metrics!$L$9,Metrics!$L$2,IF(E109&lt;Metrics!$M$9,Metrics!$M$2,IF(E109&lt;Metrics!$N$9,Metrics!$N$2,IF(E109&lt;Metrics!$O$9,Metrics!$O$2,IF(E109&lt;Metrics!$P$9,Metrics!$P$2,Metrics!$Q$2))))))))))</f>
        <v>2</v>
      </c>
      <c r="U109">
        <f>IF(G109&lt;Metrics!$G$10,Metrics!$G$2,IF(G109&lt;Metrics!$H$10,Metrics!$H$2,IF(G109&lt;Metrics!$I$10,Metrics!$I$2,IF(G109&lt;Metrics!$J$10,Metrics!$J$2,IF(G109&lt;Metrics!$K$10,Metrics!$K$2,IF(G109&lt;Metrics!$L$10,Metrics!$L$2,IF(G109&lt;Metrics!$M$10,Metrics!$M$2,IF(G109&lt;Metrics!$N$10,Metrics!$N$2,IF(G109&lt;Metrics!$O$10,Metrics!$O$2,IF(G109&lt;Metrics!$P$10,Metrics!$P$2,Metrics!$Q$2))))))))))</f>
        <v>4</v>
      </c>
      <c r="V109">
        <f>IF(H109&lt;Metrics!$G$18,Metrics!$G$2,IF(H109&lt;Metrics!$H$18,Metrics!$H$2,IF(H109&lt;Metrics!$I$18,Metrics!$I$2,IF(H109&lt;Metrics!$J$18,Metrics!$J$2,IF(H109&lt;Metrics!$K$18,Metrics!$K$2,IF(H109&lt;Metrics!$L$18,Metrics!$L$2,IF(H109&lt;Metrics!$M$18,Metrics!$M$2,IF(H109&lt;Metrics!$N$18,Metrics!$N$2,IF(H109&lt;Metrics!$O$18,Metrics!$O$2,IF(H109&lt;Metrics!$P$18,Metrics!$P$2,Metrics!$Q$2))))))))))</f>
        <v>8</v>
      </c>
      <c r="W109">
        <f>IF(I109&lt;Metrics!$G$19,Metrics!$G$2,IF(I109&lt;Metrics!$H$19,Metrics!$H$2,IF(I109&lt;Metrics!$I$19,Metrics!$I$2,IF(I109&lt;Metrics!$J$19,Metrics!$J$2,IF(I109&lt;Metrics!$K$19,Metrics!$K$2,IF(I109&lt;Metrics!$L$19,Metrics!$L$2,IF(I109&lt;Metrics!$M$19,Metrics!$M$2,IF(I109&lt;Metrics!$N$19,Metrics!$N$2,IF(I109&lt;Metrics!$O$19,Metrics!$O$2,IF(I109&lt;Metrics!$P$19,Metrics!$P$2,Metrics!$Q$2))))))))))</f>
        <v>7</v>
      </c>
      <c r="X109">
        <f>IF(J109&lt;Metrics!$G$20,Metrics!$G$2,IF(J109&lt;Metrics!$H$20,Metrics!$H$2,IF(J109&lt;Metrics!$I$20,Metrics!$I$2,IF(J109&lt;Metrics!$J$20,Metrics!$J$2,IF(J109&lt;Metrics!$K$20,Metrics!$K$2,IF(J109&lt;Metrics!$L$20,Metrics!$L$2,IF(J109&lt;Metrics!$M$20,Metrics!$M$2,IF(J109&lt;Metrics!$N$20,Metrics!$N$2,IF(J109&lt;Metrics!$O$20,Metrics!$O$2,IF(J109&lt;Metrics!$P$20,Metrics!$P$2,Metrics!$Q$2))))))))))</f>
        <v>6</v>
      </c>
      <c r="Y109">
        <f>IF(K109&lt;Metrics!$G$12,Metrics!$G$2,IF(K109&lt;Metrics!$H$12,Metrics!$H$2,IF(K109&lt;Metrics!$I$12,Metrics!$I$2,IF(K109&lt;Metrics!$J$12,Metrics!$J$2,IF(K109&lt;Metrics!$K$12,Metrics!$K$2,IF(K109&lt;Metrics!$L$12,Metrics!$L$2,IF(K109&lt;Metrics!$M$12,Metrics!$M$2,IF(K109&lt;Metrics!$N$12,Metrics!$N$2,IF(K109&lt;Metrics!$O$12,Metrics!$O$2,IF(K109&lt;Metrics!$P$12,Metrics!$P$2,Metrics!$Q$2))))))))))</f>
        <v>2</v>
      </c>
      <c r="Z109">
        <f>IF(L109&lt;Metrics!$G$13,Metrics!$G$2,IF(L109&lt;Metrics!$H$13,Metrics!$H$2,IF(L109&lt;Metrics!$I$13,Metrics!$I$2,IF(L109&lt;Metrics!$J$13,Metrics!$J$2,IF(L109&lt;Metrics!$K$13,Metrics!$K$2,IF(L109&lt;Metrics!$L$13,Metrics!$L$2,IF(L109&lt;Metrics!$M$13,Metrics!$M$2,IF(L109&lt;Metrics!$N$13,Metrics!$N$2,IF(L109&lt;Metrics!$O$13,Metrics!$O$2,IF(L109&lt;Metrics!$P$13,Metrics!$P$2,Metrics!$Q$2))))))))))</f>
        <v>1</v>
      </c>
      <c r="AA109">
        <f>IF(M109&lt;Metrics!$G$14,Metrics!$G$2,IF(M109&lt;Metrics!$H$14,Metrics!$H$2,IF(M109&lt;Metrics!$I$14,Metrics!$I$2,IF(M109&lt;Metrics!$J$14,Metrics!$J$2,IF(M109&lt;Metrics!$K$14,Metrics!$K$2,IF(M109&lt;Metrics!$L$14,Metrics!$L$2,IF(M109&lt;Metrics!$M$14,Metrics!$M$2,IF(M109&lt;Metrics!$N$14,Metrics!$N$2,IF(M109&lt;Metrics!$O$14,Metrics!$O$2,IF(M109&lt;Metrics!$P$14,Metrics!$P$2,Metrics!$Q$2))))))))))</f>
        <v>5</v>
      </c>
      <c r="AB109">
        <f>IF(N109&lt;Metrics!$G$16,Metrics!$G$2,IF(N109&lt;Metrics!$H$16,Metrics!$H$2,IF(N109&lt;Metrics!$I$16,Metrics!$I$2,IF(N109&lt;Metrics!$J$16,Metrics!$J$2,IF(N109&lt;Metrics!$K$16,Metrics!$K$2,IF(N109&lt;Metrics!$L$16,Metrics!$L$2,IF(N109&lt;Metrics!$M$16,Metrics!$M$2,IF(N109&lt;Metrics!$N$16,Metrics!$N$2,IF(N109&lt;Metrics!$O$16,Metrics!$O$2,IF(N109&lt;Metrics!$P$16,Metrics!$P$2,Metrics!$Q$2))))))))))</f>
        <v>8</v>
      </c>
      <c r="AC109">
        <f>IF(O109&lt;Metrics!$G$22,Metrics!$G$2,IF(O109&lt;Metrics!$H$22,Metrics!$H$2,IF(O109&lt;Metrics!$I$22,Metrics!$I$2,IF(O109&lt;Metrics!$J$22,Metrics!$J$2,IF(O109&lt;Metrics!$K$22,Metrics!$K$2,IF(O109&lt;Metrics!$L$22,Metrics!$L$2,IF(O109&lt;Metrics!$M$22,Metrics!$M$2,IF(O109&lt;Metrics!$N$22,Metrics!$N$2,IF(O109&lt;Metrics!$O$22,Metrics!$O$2,IF(O109&lt;Metrics!$P$22,Metrics!$P$2,Metrics!$Q$2))))))))))</f>
        <v>0</v>
      </c>
      <c r="AD109" s="38">
        <f>(P109*Metrics!F$4)+(Q109*Metrics!F$8)+(S109*Metrics!F$9)+(U109*Metrics!F$10)+(V109*Metrics!F$18)+('Final Metrics'!W51*Metrics!F$19)+('Final Metrics'!X51*Metrics!F$20)+('Final Metrics'!Y51*Metrics!F$12)+('Final Metrics'!Z51*Metrics!F$13)+('Final Metrics'!AA51*Metrics!F$14)+('Final Metrics'!AB51*Metrics!F$16)</f>
        <v>363.25</v>
      </c>
      <c r="AE109" s="39">
        <f>AD109/AD$1</f>
        <v>0.36325000000000002</v>
      </c>
    </row>
    <row r="110" spans="1:31">
      <c r="A110" s="12" t="s">
        <v>271</v>
      </c>
      <c r="B110" s="14">
        <v>572</v>
      </c>
      <c r="C110" s="16">
        <v>5</v>
      </c>
      <c r="D110" s="14">
        <v>1</v>
      </c>
      <c r="E110" s="14">
        <v>1</v>
      </c>
      <c r="F110" s="14"/>
      <c r="G110" s="14">
        <v>5</v>
      </c>
      <c r="H110" s="98">
        <v>49</v>
      </c>
      <c r="I110" s="98">
        <v>837</v>
      </c>
      <c r="J110" s="98">
        <v>75</v>
      </c>
      <c r="K110" s="98">
        <v>20063</v>
      </c>
      <c r="L110" s="98">
        <v>5088</v>
      </c>
      <c r="M110" s="98">
        <v>44386</v>
      </c>
      <c r="N110" s="98">
        <v>71</v>
      </c>
      <c r="O110" s="48">
        <v>4</v>
      </c>
      <c r="P110">
        <f>IF(B110&lt;Metrics!$G$4,Metrics!$G$2,IF(B110&lt;Metrics!$H$4,Metrics!$H$2,IF(B110&lt;Metrics!$I$4,Metrics!$I$2,IF(B110&lt;Metrics!$J$4,Metrics!$J$2,IF(B110&lt;Metrics!$K$4,Metrics!$K$2,IF(B110&lt;Metrics!$L$4,Metrics!$L$2,IF(B110&lt;Metrics!$M$4,Metrics!$M$2,IF(B110&lt;Metrics!$N$4,Metrics!$N$2,IF(B110&lt;Metrics!$O$4,Metrics!$O$2,IF(B110&lt;Metrics!$P$4,Metrics!$P$2,Metrics!Q$2))))))))))</f>
        <v>5</v>
      </c>
      <c r="Q110">
        <f>IF(C110=Metrics!$G$8,Metrics!$G$2,IF(C110&lt;Metrics!$H$8,Metrics!$H$2,IF(C110&lt;Metrics!$I$8,Metrics!$I$2,IF(C110&lt;Metrics!$J$8,Metrics!$J$2,IF(C110&lt;Metrics!$K$8,Metrics!$K$2,IF(C110&lt;Metrics!$L$8,Metrics!$L$2,IF(C110&lt;Metrics!$M$8,Metrics!$M$2,IF(C110&lt;Metrics!$N$8,Metrics!$N$2,IF(C110&lt;Metrics!$O$8,Metrics!$O$2,IF(C110&lt;Metrics!$P$8,Metrics!$P$2,Metrics!$Q$2))))))))))</f>
        <v>10</v>
      </c>
      <c r="S110">
        <f>IF(E110&lt;Metrics!$G$9,Metrics!$G$2,IF(E110&lt;Metrics!$H$9,Metrics!$H$2,IF(E110&lt;Metrics!$I$9,Metrics!$I$2,IF(E110&lt;Metrics!$J$9,Metrics!$J$2,IF(E110&lt;Metrics!$K$9,Metrics!$K$2,IF(E110&lt;Metrics!$L$9,Metrics!$L$2,IF(E110&lt;Metrics!$M$9,Metrics!$M$2,IF(E110&lt;Metrics!$N$9,Metrics!$N$2,IF(E110&lt;Metrics!$O$9,Metrics!$O$2,IF(E110&lt;Metrics!$P$9,Metrics!$P$2,Metrics!$Q$2))))))))))</f>
        <v>0</v>
      </c>
      <c r="U110">
        <f>IF(G110&lt;Metrics!$G$10,Metrics!$G$2,IF(G110&lt;Metrics!$H$10,Metrics!$H$2,IF(G110&lt;Metrics!$I$10,Metrics!$I$2,IF(G110&lt;Metrics!$J$10,Metrics!$J$2,IF(G110&lt;Metrics!$K$10,Metrics!$K$2,IF(G110&lt;Metrics!$L$10,Metrics!$L$2,IF(G110&lt;Metrics!$M$10,Metrics!$M$2,IF(G110&lt;Metrics!$N$10,Metrics!$N$2,IF(G110&lt;Metrics!$O$10,Metrics!$O$2,IF(G110&lt;Metrics!$P$10,Metrics!$P$2,Metrics!$Q$2))))))))))</f>
        <v>0</v>
      </c>
      <c r="V110">
        <f>IF(H110&lt;Metrics!$G$18,Metrics!$G$2,IF(H110&lt;Metrics!$H$18,Metrics!$H$2,IF(H110&lt;Metrics!$I$18,Metrics!$I$2,IF(H110&lt;Metrics!$J$18,Metrics!$J$2,IF(H110&lt;Metrics!$K$18,Metrics!$K$2,IF(H110&lt;Metrics!$L$18,Metrics!$L$2,IF(H110&lt;Metrics!$M$18,Metrics!$M$2,IF(H110&lt;Metrics!$N$18,Metrics!$N$2,IF(H110&lt;Metrics!$O$18,Metrics!$O$2,IF(H110&lt;Metrics!$P$18,Metrics!$P$2,Metrics!$Q$2))))))))))</f>
        <v>7</v>
      </c>
      <c r="W110">
        <f>IF(I110&lt;Metrics!$G$19,Metrics!$G$2,IF(I110&lt;Metrics!$H$19,Metrics!$H$2,IF(I110&lt;Metrics!$I$19,Metrics!$I$2,IF(I110&lt;Metrics!$J$19,Metrics!$J$2,IF(I110&lt;Metrics!$K$19,Metrics!$K$2,IF(I110&lt;Metrics!$L$19,Metrics!$L$2,IF(I110&lt;Metrics!$M$19,Metrics!$M$2,IF(I110&lt;Metrics!$N$19,Metrics!$N$2,IF(I110&lt;Metrics!$O$19,Metrics!$O$2,IF(I110&lt;Metrics!$P$19,Metrics!$P$2,Metrics!$Q$2))))))))))</f>
        <v>8</v>
      </c>
      <c r="X110">
        <f>IF(J110&lt;Metrics!$G$20,Metrics!$G$2,IF(J110&lt;Metrics!$H$20,Metrics!$H$2,IF(J110&lt;Metrics!$I$20,Metrics!$I$2,IF(J110&lt;Metrics!$J$20,Metrics!$J$2,IF(J110&lt;Metrics!$K$20,Metrics!$K$2,IF(J110&lt;Metrics!$L$20,Metrics!$L$2,IF(J110&lt;Metrics!$M$20,Metrics!$M$2,IF(J110&lt;Metrics!$N$20,Metrics!$N$2,IF(J110&lt;Metrics!$O$20,Metrics!$O$2,IF(J110&lt;Metrics!$P$20,Metrics!$P$2,Metrics!$Q$2))))))))))</f>
        <v>9</v>
      </c>
      <c r="Y110">
        <f>IF(K110&lt;Metrics!$G$12,Metrics!$G$2,IF(K110&lt;Metrics!$H$12,Metrics!$H$2,IF(K110&lt;Metrics!$I$12,Metrics!$I$2,IF(K110&lt;Metrics!$J$12,Metrics!$J$2,IF(K110&lt;Metrics!$K$12,Metrics!$K$2,IF(K110&lt;Metrics!$L$12,Metrics!$L$2,IF(K110&lt;Metrics!$M$12,Metrics!$M$2,IF(K110&lt;Metrics!$N$12,Metrics!$N$2,IF(K110&lt;Metrics!$O$12,Metrics!$O$2,IF(K110&lt;Metrics!$P$12,Metrics!$P$2,Metrics!$Q$2))))))))))</f>
        <v>5</v>
      </c>
      <c r="Z110">
        <f>IF(L110&lt;Metrics!$G$13,Metrics!$G$2,IF(L110&lt;Metrics!$H$13,Metrics!$H$2,IF(L110&lt;Metrics!$I$13,Metrics!$I$2,IF(L110&lt;Metrics!$J$13,Metrics!$J$2,IF(L110&lt;Metrics!$K$13,Metrics!$K$2,IF(L110&lt;Metrics!$L$13,Metrics!$L$2,IF(L110&lt;Metrics!$M$13,Metrics!$M$2,IF(L110&lt;Metrics!$N$13,Metrics!$N$2,IF(L110&lt;Metrics!$O$13,Metrics!$O$2,IF(L110&lt;Metrics!$P$13,Metrics!$P$2,Metrics!$Q$2))))))))))</f>
        <v>6</v>
      </c>
      <c r="AA110">
        <f>IF(M110&lt;Metrics!$G$14,Metrics!$G$2,IF(M110&lt;Metrics!$H$14,Metrics!$H$2,IF(M110&lt;Metrics!$I$14,Metrics!$I$2,IF(M110&lt;Metrics!$J$14,Metrics!$J$2,IF(M110&lt;Metrics!$K$14,Metrics!$K$2,IF(M110&lt;Metrics!$L$14,Metrics!$L$2,IF(M110&lt;Metrics!$M$14,Metrics!$M$2,IF(M110&lt;Metrics!$N$14,Metrics!$N$2,IF(M110&lt;Metrics!$O$14,Metrics!$O$2,IF(M110&lt;Metrics!$P$14,Metrics!$P$2,Metrics!$Q$2))))))))))</f>
        <v>8</v>
      </c>
      <c r="AB110">
        <f>IF(N110&lt;Metrics!$G$16,Metrics!$G$2,IF(N110&lt;Metrics!$H$16,Metrics!$H$2,IF(N110&lt;Metrics!$I$16,Metrics!$I$2,IF(N110&lt;Metrics!$J$16,Metrics!$J$2,IF(N110&lt;Metrics!$K$16,Metrics!$K$2,IF(N110&lt;Metrics!$L$16,Metrics!$L$2,IF(N110&lt;Metrics!$M$16,Metrics!$M$2,IF(N110&lt;Metrics!$N$16,Metrics!$N$2,IF(N110&lt;Metrics!$O$16,Metrics!$O$2,IF(N110&lt;Metrics!$P$16,Metrics!$P$2,Metrics!$Q$2))))))))))</f>
        <v>9</v>
      </c>
      <c r="AC110">
        <f>IF(O110&lt;Metrics!$G$22,Metrics!$G$2,IF(O110&lt;Metrics!$H$22,Metrics!$H$2,IF(O110&lt;Metrics!$I$22,Metrics!$I$2,IF(O110&lt;Metrics!$J$22,Metrics!$J$2,IF(O110&lt;Metrics!$K$22,Metrics!$K$2,IF(O110&lt;Metrics!$L$22,Metrics!$L$2,IF(O110&lt;Metrics!$M$22,Metrics!$M$2,IF(O110&lt;Metrics!$N$22,Metrics!$N$2,IF(O110&lt;Metrics!$O$22,Metrics!$O$2,IF(O110&lt;Metrics!$P$22,Metrics!$P$2,Metrics!$Q$2))))))))))</f>
        <v>1</v>
      </c>
      <c r="AD110" s="38">
        <f>(P110*Metrics!F$4)+(Q110*Metrics!F$8)+(S110*Metrics!F$9)+(U110*Metrics!F$10)+(V110*Metrics!F$18)+('Final Metrics'!W33*Metrics!F$19)+('Final Metrics'!X33*Metrics!F$20)+('Final Metrics'!Y33*Metrics!F$12)+('Final Metrics'!Z33*Metrics!F$13)+('Final Metrics'!AA33*Metrics!F$14)+('Final Metrics'!AB33*Metrics!F$16)</f>
        <v>342</v>
      </c>
      <c r="AE110" s="39">
        <f>AD110/AD$1</f>
        <v>0.34200000000000003</v>
      </c>
    </row>
    <row r="111" spans="1:31">
      <c r="A111" s="12" t="s">
        <v>274</v>
      </c>
      <c r="B111" s="14">
        <v>0</v>
      </c>
      <c r="C111" s="16"/>
      <c r="D111" s="14"/>
      <c r="E111" s="14"/>
      <c r="F111" s="14"/>
      <c r="G111" s="14">
        <v>0</v>
      </c>
      <c r="H111" s="98">
        <v>4</v>
      </c>
      <c r="I111" s="98">
        <v>468</v>
      </c>
      <c r="J111" s="98">
        <v>0</v>
      </c>
      <c r="K111" s="98">
        <v>55</v>
      </c>
      <c r="L111" s="98">
        <v>123</v>
      </c>
      <c r="M111" s="98">
        <v>102</v>
      </c>
      <c r="N111" s="98">
        <v>0</v>
      </c>
      <c r="O111" s="46">
        <v>792</v>
      </c>
      <c r="P111">
        <f>IF(B111&lt;Metrics!$G$4,Metrics!$G$2,IF(B111&lt;Metrics!$H$4,Metrics!$H$2,IF(B111&lt;Metrics!$I$4,Metrics!$I$2,IF(B111&lt;Metrics!$J$4,Metrics!$J$2,IF(B111&lt;Metrics!$K$4,Metrics!$K$2,IF(B111&lt;Metrics!$L$4,Metrics!$L$2,IF(B111&lt;Metrics!$M$4,Metrics!$M$2,IF(B111&lt;Metrics!$N$4,Metrics!$N$2,IF(B111&lt;Metrics!$O$4,Metrics!$O$2,IF(B111&lt;Metrics!$P$4,Metrics!$P$2,Metrics!Q$2))))))))))</f>
        <v>0</v>
      </c>
      <c r="Q111">
        <f>IF(C111=Metrics!$G$8,Metrics!$G$2,IF(C111&lt;Metrics!$H$8,Metrics!$H$2,IF(C111&lt;Metrics!$I$8,Metrics!$I$2,IF(C111&lt;Metrics!$J$8,Metrics!$J$2,IF(C111&lt;Metrics!$K$8,Metrics!$K$2,IF(C111&lt;Metrics!$L$8,Metrics!$L$2,IF(C111&lt;Metrics!$M$8,Metrics!$M$2,IF(C111&lt;Metrics!$N$8,Metrics!$N$2,IF(C111&lt;Metrics!$O$8,Metrics!$O$2,IF(C111&lt;Metrics!$P$8,Metrics!$P$2,Metrics!$Q$2))))))))))</f>
        <v>0</v>
      </c>
      <c r="S111">
        <f>IF(E111&lt;Metrics!$G$9,Metrics!$G$2,IF(E111&lt;Metrics!$H$9,Metrics!$H$2,IF(E111&lt;Metrics!$I$9,Metrics!$I$2,IF(E111&lt;Metrics!$J$9,Metrics!$J$2,IF(E111&lt;Metrics!$K$9,Metrics!$K$2,IF(E111&lt;Metrics!$L$9,Metrics!$L$2,IF(E111&lt;Metrics!$M$9,Metrics!$M$2,IF(E111&lt;Metrics!$N$9,Metrics!$N$2,IF(E111&lt;Metrics!$O$9,Metrics!$O$2,IF(E111&lt;Metrics!$P$9,Metrics!$P$2,Metrics!$Q$2))))))))))</f>
        <v>0</v>
      </c>
      <c r="U111">
        <f>IF(G111&lt;Metrics!$G$10,Metrics!$G$2,IF(G111&lt;Metrics!$H$10,Metrics!$H$2,IF(G111&lt;Metrics!$I$10,Metrics!$I$2,IF(G111&lt;Metrics!$J$10,Metrics!$J$2,IF(G111&lt;Metrics!$K$10,Metrics!$K$2,IF(G111&lt;Metrics!$L$10,Metrics!$L$2,IF(G111&lt;Metrics!$M$10,Metrics!$M$2,IF(G111&lt;Metrics!$N$10,Metrics!$N$2,IF(G111&lt;Metrics!$O$10,Metrics!$O$2,IF(G111&lt;Metrics!$P$10,Metrics!$P$2,Metrics!$Q$2))))))))))</f>
        <v>0</v>
      </c>
      <c r="V111">
        <f>IF(H111&lt;Metrics!$G$18,Metrics!$G$2,IF(H111&lt;Metrics!$H$18,Metrics!$H$2,IF(H111&lt;Metrics!$I$18,Metrics!$I$2,IF(H111&lt;Metrics!$J$18,Metrics!$J$2,IF(H111&lt;Metrics!$K$18,Metrics!$K$2,IF(H111&lt;Metrics!$L$18,Metrics!$L$2,IF(H111&lt;Metrics!$M$18,Metrics!$M$2,IF(H111&lt;Metrics!$N$18,Metrics!$N$2,IF(H111&lt;Metrics!$O$18,Metrics!$O$2,IF(H111&lt;Metrics!$P$18,Metrics!$P$2,Metrics!$Q$2))))))))))</f>
        <v>0</v>
      </c>
      <c r="W111">
        <f>IF(I111&lt;Metrics!$G$19,Metrics!$G$2,IF(I111&lt;Metrics!$H$19,Metrics!$H$2,IF(I111&lt;Metrics!$I$19,Metrics!$I$2,IF(I111&lt;Metrics!$J$19,Metrics!$J$2,IF(I111&lt;Metrics!$K$19,Metrics!$K$2,IF(I111&lt;Metrics!$L$19,Metrics!$L$2,IF(I111&lt;Metrics!$M$19,Metrics!$M$2,IF(I111&lt;Metrics!$N$19,Metrics!$N$2,IF(I111&lt;Metrics!$O$19,Metrics!$O$2,IF(I111&lt;Metrics!$P$19,Metrics!$P$2,Metrics!$Q$2))))))))))</f>
        <v>0</v>
      </c>
      <c r="X111">
        <f>IF(J111&lt;Metrics!$G$20,Metrics!$G$2,IF(J111&lt;Metrics!$H$20,Metrics!$H$2,IF(J111&lt;Metrics!$I$20,Metrics!$I$2,IF(J111&lt;Metrics!$J$20,Metrics!$J$2,IF(J111&lt;Metrics!$K$20,Metrics!$K$2,IF(J111&lt;Metrics!$L$20,Metrics!$L$2,IF(J111&lt;Metrics!$M$20,Metrics!$M$2,IF(J111&lt;Metrics!$N$20,Metrics!$N$2,IF(J111&lt;Metrics!$O$20,Metrics!$O$2,IF(J111&lt;Metrics!$P$20,Metrics!$P$2,Metrics!$Q$2))))))))))</f>
        <v>0</v>
      </c>
      <c r="Y111">
        <f>IF(K111&lt;Metrics!$G$12,Metrics!$G$2,IF(K111&lt;Metrics!$H$12,Metrics!$H$2,IF(K111&lt;Metrics!$I$12,Metrics!$I$2,IF(K111&lt;Metrics!$J$12,Metrics!$J$2,IF(K111&lt;Metrics!$K$12,Metrics!$K$2,IF(K111&lt;Metrics!$L$12,Metrics!$L$2,IF(K111&lt;Metrics!$M$12,Metrics!$M$2,IF(K111&lt;Metrics!$N$12,Metrics!$N$2,IF(K111&lt;Metrics!$O$12,Metrics!$O$2,IF(K111&lt;Metrics!$P$12,Metrics!$P$2,Metrics!$Q$2))))))))))</f>
        <v>0</v>
      </c>
      <c r="Z111">
        <f>IF(L111&lt;Metrics!$G$13,Metrics!$G$2,IF(L111&lt;Metrics!$H$13,Metrics!$H$2,IF(L111&lt;Metrics!$I$13,Metrics!$I$2,IF(L111&lt;Metrics!$J$13,Metrics!$J$2,IF(L111&lt;Metrics!$K$13,Metrics!$K$2,IF(L111&lt;Metrics!$L$13,Metrics!$L$2,IF(L111&lt;Metrics!$M$13,Metrics!$M$2,IF(L111&lt;Metrics!$N$13,Metrics!$N$2,IF(L111&lt;Metrics!$O$13,Metrics!$O$2,IF(L111&lt;Metrics!$P$13,Metrics!$P$2,Metrics!$Q$2))))))))))</f>
        <v>0</v>
      </c>
      <c r="AA111">
        <f>IF(M111&lt;Metrics!$G$14,Metrics!$G$2,IF(M111&lt;Metrics!$H$14,Metrics!$H$2,IF(M111&lt;Metrics!$I$14,Metrics!$I$2,IF(M111&lt;Metrics!$J$14,Metrics!$J$2,IF(M111&lt;Metrics!$K$14,Metrics!$K$2,IF(M111&lt;Metrics!$L$14,Metrics!$L$2,IF(M111&lt;Metrics!$M$14,Metrics!$M$2,IF(M111&lt;Metrics!$N$14,Metrics!$N$2,IF(M111&lt;Metrics!$O$14,Metrics!$O$2,IF(M111&lt;Metrics!$P$14,Metrics!$P$2,Metrics!$Q$2))))))))))</f>
        <v>0</v>
      </c>
      <c r="AB111">
        <f>IF(N111&lt;Metrics!$G$16,Metrics!$G$2,IF(N111&lt;Metrics!$H$16,Metrics!$H$2,IF(N111&lt;Metrics!$I$16,Metrics!$I$2,IF(N111&lt;Metrics!$J$16,Metrics!$J$2,IF(N111&lt;Metrics!$K$16,Metrics!$K$2,IF(N111&lt;Metrics!$L$16,Metrics!$L$2,IF(N111&lt;Metrics!$M$16,Metrics!$M$2,IF(N111&lt;Metrics!$N$16,Metrics!$N$2,IF(N111&lt;Metrics!$O$16,Metrics!$O$2,IF(N111&lt;Metrics!$P$16,Metrics!$P$2,Metrics!$Q$2))))))))))</f>
        <v>0</v>
      </c>
      <c r="AC111">
        <f>IF(O111&lt;Metrics!$G$22,Metrics!$G$2,IF(O111&lt;Metrics!$H$22,Metrics!$H$2,IF(O111&lt;Metrics!$I$22,Metrics!$I$2,IF(O111&lt;Metrics!$J$22,Metrics!$J$2,IF(O111&lt;Metrics!$K$22,Metrics!$K$2,IF(O111&lt;Metrics!$L$22,Metrics!$L$2,IF(O111&lt;Metrics!$M$22,Metrics!$M$2,IF(O111&lt;Metrics!$N$22,Metrics!$N$2,IF(O111&lt;Metrics!$O$22,Metrics!$O$2,IF(O111&lt;Metrics!$P$22,Metrics!$P$2,Metrics!$Q$2))))))))))</f>
        <v>3</v>
      </c>
      <c r="AD111" s="38">
        <f>(P111*Metrics!F$4)+(Q111*Metrics!F$8)+(S111*Metrics!F$9)+(U111*Metrics!F$10)+(V111*Metrics!F$18)+('Final Metrics'!W160*Metrics!F$19)+('Final Metrics'!X160*Metrics!F$20)+('Final Metrics'!Y160*Metrics!F$12)+('Final Metrics'!Z160*Metrics!F$13)+('Final Metrics'!AA160*Metrics!F$14)+('Final Metrics'!AB160*Metrics!F$16)</f>
        <v>140.375</v>
      </c>
      <c r="AE111" s="39">
        <f>AD111/AD$1</f>
        <v>0.140375</v>
      </c>
    </row>
    <row r="112" spans="1:31">
      <c r="A112" s="12" t="s">
        <v>276</v>
      </c>
      <c r="B112" s="14">
        <v>0</v>
      </c>
      <c r="C112" s="16"/>
      <c r="D112" s="14"/>
      <c r="E112" s="14"/>
      <c r="F112" s="14"/>
      <c r="G112" s="14">
        <v>0</v>
      </c>
      <c r="H112" s="98">
        <v>1</v>
      </c>
      <c r="I112" s="98">
        <v>246</v>
      </c>
      <c r="J112" s="98">
        <v>0</v>
      </c>
      <c r="K112" s="98">
        <v>35</v>
      </c>
      <c r="L112" s="98">
        <v>108</v>
      </c>
      <c r="M112" s="98">
        <v>1</v>
      </c>
      <c r="N112" s="98"/>
      <c r="O112" s="45"/>
      <c r="P112">
        <f>IF(B112&lt;Metrics!$G$4,Metrics!$G$2,IF(B112&lt;Metrics!$H$4,Metrics!$H$2,IF(B112&lt;Metrics!$I$4,Metrics!$I$2,IF(B112&lt;Metrics!$J$4,Metrics!$J$2,IF(B112&lt;Metrics!$K$4,Metrics!$K$2,IF(B112&lt;Metrics!$L$4,Metrics!$L$2,IF(B112&lt;Metrics!$M$4,Metrics!$M$2,IF(B112&lt;Metrics!$N$4,Metrics!$N$2,IF(B112&lt;Metrics!$O$4,Metrics!$O$2,IF(B112&lt;Metrics!$P$4,Metrics!$P$2,Metrics!Q$2))))))))))</f>
        <v>0</v>
      </c>
      <c r="Q112">
        <f>IF(C112=Metrics!$G$8,Metrics!$G$2,IF(C112&lt;Metrics!$H$8,Metrics!$H$2,IF(C112&lt;Metrics!$I$8,Metrics!$I$2,IF(C112&lt;Metrics!$J$8,Metrics!$J$2,IF(C112&lt;Metrics!$K$8,Metrics!$K$2,IF(C112&lt;Metrics!$L$8,Metrics!$L$2,IF(C112&lt;Metrics!$M$8,Metrics!$M$2,IF(C112&lt;Metrics!$N$8,Metrics!$N$2,IF(C112&lt;Metrics!$O$8,Metrics!$O$2,IF(C112&lt;Metrics!$P$8,Metrics!$P$2,Metrics!$Q$2))))))))))</f>
        <v>0</v>
      </c>
      <c r="S112">
        <f>IF(E112&lt;Metrics!$G$9,Metrics!$G$2,IF(E112&lt;Metrics!$H$9,Metrics!$H$2,IF(E112&lt;Metrics!$I$9,Metrics!$I$2,IF(E112&lt;Metrics!$J$9,Metrics!$J$2,IF(E112&lt;Metrics!$K$9,Metrics!$K$2,IF(E112&lt;Metrics!$L$9,Metrics!$L$2,IF(E112&lt;Metrics!$M$9,Metrics!$M$2,IF(E112&lt;Metrics!$N$9,Metrics!$N$2,IF(E112&lt;Metrics!$O$9,Metrics!$O$2,IF(E112&lt;Metrics!$P$9,Metrics!$P$2,Metrics!$Q$2))))))))))</f>
        <v>0</v>
      </c>
      <c r="U112">
        <f>IF(G112&lt;Metrics!$G$10,Metrics!$G$2,IF(G112&lt;Metrics!$H$10,Metrics!$H$2,IF(G112&lt;Metrics!$I$10,Metrics!$I$2,IF(G112&lt;Metrics!$J$10,Metrics!$J$2,IF(G112&lt;Metrics!$K$10,Metrics!$K$2,IF(G112&lt;Metrics!$L$10,Metrics!$L$2,IF(G112&lt;Metrics!$M$10,Metrics!$M$2,IF(G112&lt;Metrics!$N$10,Metrics!$N$2,IF(G112&lt;Metrics!$O$10,Metrics!$O$2,IF(G112&lt;Metrics!$P$10,Metrics!$P$2,Metrics!$Q$2))))))))))</f>
        <v>0</v>
      </c>
      <c r="V112">
        <f>IF(H112&lt;Metrics!$G$18,Metrics!$G$2,IF(H112&lt;Metrics!$H$18,Metrics!$H$2,IF(H112&lt;Metrics!$I$18,Metrics!$I$2,IF(H112&lt;Metrics!$J$18,Metrics!$J$2,IF(H112&lt;Metrics!$K$18,Metrics!$K$2,IF(H112&lt;Metrics!$L$18,Metrics!$L$2,IF(H112&lt;Metrics!$M$18,Metrics!$M$2,IF(H112&lt;Metrics!$N$18,Metrics!$N$2,IF(H112&lt;Metrics!$O$18,Metrics!$O$2,IF(H112&lt;Metrics!$P$18,Metrics!$P$2,Metrics!$Q$2))))))))))</f>
        <v>0</v>
      </c>
      <c r="W112">
        <f>IF(I112&lt;Metrics!$G$19,Metrics!$G$2,IF(I112&lt;Metrics!$H$19,Metrics!$H$2,IF(I112&lt;Metrics!$I$19,Metrics!$I$2,IF(I112&lt;Metrics!$J$19,Metrics!$J$2,IF(I112&lt;Metrics!$K$19,Metrics!$K$2,IF(I112&lt;Metrics!$L$19,Metrics!$L$2,IF(I112&lt;Metrics!$M$19,Metrics!$M$2,IF(I112&lt;Metrics!$N$19,Metrics!$N$2,IF(I112&lt;Metrics!$O$19,Metrics!$O$2,IF(I112&lt;Metrics!$P$19,Metrics!$P$2,Metrics!$Q$2))))))))))</f>
        <v>0</v>
      </c>
      <c r="X112">
        <f>IF(J112&lt;Metrics!$G$20,Metrics!$G$2,IF(J112&lt;Metrics!$H$20,Metrics!$H$2,IF(J112&lt;Metrics!$I$20,Metrics!$I$2,IF(J112&lt;Metrics!$J$20,Metrics!$J$2,IF(J112&lt;Metrics!$K$20,Metrics!$K$2,IF(J112&lt;Metrics!$L$20,Metrics!$L$2,IF(J112&lt;Metrics!$M$20,Metrics!$M$2,IF(J112&lt;Metrics!$N$20,Metrics!$N$2,IF(J112&lt;Metrics!$O$20,Metrics!$O$2,IF(J112&lt;Metrics!$P$20,Metrics!$P$2,Metrics!$Q$2))))))))))</f>
        <v>0</v>
      </c>
      <c r="Y112">
        <f>IF(K112&lt;Metrics!$G$12,Metrics!$G$2,IF(K112&lt;Metrics!$H$12,Metrics!$H$2,IF(K112&lt;Metrics!$I$12,Metrics!$I$2,IF(K112&lt;Metrics!$J$12,Metrics!$J$2,IF(K112&lt;Metrics!$K$12,Metrics!$K$2,IF(K112&lt;Metrics!$L$12,Metrics!$L$2,IF(K112&lt;Metrics!$M$12,Metrics!$M$2,IF(K112&lt;Metrics!$N$12,Metrics!$N$2,IF(K112&lt;Metrics!$O$12,Metrics!$O$2,IF(K112&lt;Metrics!$P$12,Metrics!$P$2,Metrics!$Q$2))))))))))</f>
        <v>0</v>
      </c>
      <c r="Z112">
        <f>IF(L112&lt;Metrics!$G$13,Metrics!$G$2,IF(L112&lt;Metrics!$H$13,Metrics!$H$2,IF(L112&lt;Metrics!$I$13,Metrics!$I$2,IF(L112&lt;Metrics!$J$13,Metrics!$J$2,IF(L112&lt;Metrics!$K$13,Metrics!$K$2,IF(L112&lt;Metrics!$L$13,Metrics!$L$2,IF(L112&lt;Metrics!$M$13,Metrics!$M$2,IF(L112&lt;Metrics!$N$13,Metrics!$N$2,IF(L112&lt;Metrics!$O$13,Metrics!$O$2,IF(L112&lt;Metrics!$P$13,Metrics!$P$2,Metrics!$Q$2))))))))))</f>
        <v>0</v>
      </c>
      <c r="AA112">
        <f>IF(M112&lt;Metrics!$G$14,Metrics!$G$2,IF(M112&lt;Metrics!$H$14,Metrics!$H$2,IF(M112&lt;Metrics!$I$14,Metrics!$I$2,IF(M112&lt;Metrics!$J$14,Metrics!$J$2,IF(M112&lt;Metrics!$K$14,Metrics!$K$2,IF(M112&lt;Metrics!$L$14,Metrics!$L$2,IF(M112&lt;Metrics!$M$14,Metrics!$M$2,IF(M112&lt;Metrics!$N$14,Metrics!$N$2,IF(M112&lt;Metrics!$O$14,Metrics!$O$2,IF(M112&lt;Metrics!$P$14,Metrics!$P$2,Metrics!$Q$2))))))))))</f>
        <v>0</v>
      </c>
      <c r="AB112">
        <f>IF(N112&lt;Metrics!$G$16,Metrics!$G$2,IF(N112&lt;Metrics!$H$16,Metrics!$H$2,IF(N112&lt;Metrics!$I$16,Metrics!$I$2,IF(N112&lt;Metrics!$J$16,Metrics!$J$2,IF(N112&lt;Metrics!$K$16,Metrics!$K$2,IF(N112&lt;Metrics!$L$16,Metrics!$L$2,IF(N112&lt;Metrics!$M$16,Metrics!$M$2,IF(N112&lt;Metrics!$N$16,Metrics!$N$2,IF(N112&lt;Metrics!$O$16,Metrics!$O$2,IF(N112&lt;Metrics!$P$16,Metrics!$P$2,Metrics!$Q$2))))))))))</f>
        <v>0</v>
      </c>
      <c r="AC112">
        <f>IF(O112&lt;Metrics!$G$22,Metrics!$G$2,IF(O112&lt;Metrics!$H$22,Metrics!$H$2,IF(O112&lt;Metrics!$I$22,Metrics!$I$2,IF(O112&lt;Metrics!$J$22,Metrics!$J$2,IF(O112&lt;Metrics!$K$22,Metrics!$K$2,IF(O112&lt;Metrics!$L$22,Metrics!$L$2,IF(O112&lt;Metrics!$M$22,Metrics!$M$2,IF(O112&lt;Metrics!$N$22,Metrics!$N$2,IF(O112&lt;Metrics!$O$22,Metrics!$O$2,IF(O112&lt;Metrics!$P$22,Metrics!$P$2,Metrics!$Q$2))))))))))</f>
        <v>0</v>
      </c>
      <c r="AD112" s="38">
        <f>(P112*Metrics!F$4)+(Q112*Metrics!F$8)+(S112*Metrics!F$9)+(U112*Metrics!F$10)+(V112*Metrics!F$18)+('Final Metrics'!W161*Metrics!F$19)+('Final Metrics'!X161*Metrics!F$20)+('Final Metrics'!Y161*Metrics!F$12)+('Final Metrics'!Z161*Metrics!F$13)+('Final Metrics'!AA161*Metrics!F$14)+('Final Metrics'!AB161*Metrics!F$16)</f>
        <v>45.625</v>
      </c>
      <c r="AE112" s="39">
        <f>AD112/AD$1</f>
        <v>4.5624999999999999E-2</v>
      </c>
    </row>
    <row r="113" spans="1:31">
      <c r="A113" s="12" t="s">
        <v>278</v>
      </c>
      <c r="B113" s="14">
        <v>75</v>
      </c>
      <c r="C113" s="16">
        <v>5</v>
      </c>
      <c r="D113" s="14">
        <v>257</v>
      </c>
      <c r="E113" s="14">
        <v>257</v>
      </c>
      <c r="F113" s="14"/>
      <c r="G113" s="14">
        <v>1285</v>
      </c>
      <c r="H113" s="98">
        <v>38</v>
      </c>
      <c r="I113" s="98">
        <v>738</v>
      </c>
      <c r="J113" s="98">
        <v>44</v>
      </c>
      <c r="K113" s="98">
        <v>3129</v>
      </c>
      <c r="L113" s="98">
        <v>1271</v>
      </c>
      <c r="M113" s="98">
        <v>5874</v>
      </c>
      <c r="N113" s="98">
        <v>62</v>
      </c>
      <c r="O113" s="48">
        <v>891</v>
      </c>
      <c r="P113">
        <f>IF(B113&lt;Metrics!$G$4,Metrics!$G$2,IF(B113&lt;Metrics!$H$4,Metrics!$H$2,IF(B113&lt;Metrics!$I$4,Metrics!$I$2,IF(B113&lt;Metrics!$J$4,Metrics!$J$2,IF(B113&lt;Metrics!$K$4,Metrics!$K$2,IF(B113&lt;Metrics!$L$4,Metrics!$L$2,IF(B113&lt;Metrics!$M$4,Metrics!$M$2,IF(B113&lt;Metrics!$N$4,Metrics!$N$2,IF(B113&lt;Metrics!$O$4,Metrics!$O$2,IF(B113&lt;Metrics!$P$4,Metrics!$P$2,Metrics!Q$2))))))))))</f>
        <v>2</v>
      </c>
      <c r="Q113">
        <f>IF(C113=Metrics!$G$8,Metrics!$G$2,IF(C113&lt;Metrics!$H$8,Metrics!$H$2,IF(C113&lt;Metrics!$I$8,Metrics!$I$2,IF(C113&lt;Metrics!$J$8,Metrics!$J$2,IF(C113&lt;Metrics!$K$8,Metrics!$K$2,IF(C113&lt;Metrics!$L$8,Metrics!$L$2,IF(C113&lt;Metrics!$M$8,Metrics!$M$2,IF(C113&lt;Metrics!$N$8,Metrics!$N$2,IF(C113&lt;Metrics!$O$8,Metrics!$O$2,IF(C113&lt;Metrics!$P$8,Metrics!$P$2,Metrics!$Q$2))))))))))</f>
        <v>10</v>
      </c>
      <c r="S113">
        <f>IF(E113&lt;Metrics!$G$9,Metrics!$G$2,IF(E113&lt;Metrics!$H$9,Metrics!$H$2,IF(E113&lt;Metrics!$I$9,Metrics!$I$2,IF(E113&lt;Metrics!$J$9,Metrics!$J$2,IF(E113&lt;Metrics!$K$9,Metrics!$K$2,IF(E113&lt;Metrics!$L$9,Metrics!$L$2,IF(E113&lt;Metrics!$M$9,Metrics!$M$2,IF(E113&lt;Metrics!$N$9,Metrics!$N$2,IF(E113&lt;Metrics!$O$9,Metrics!$O$2,IF(E113&lt;Metrics!$P$9,Metrics!$P$2,Metrics!$Q$2))))))))))</f>
        <v>6</v>
      </c>
      <c r="U113">
        <f>IF(G113&lt;Metrics!$G$10,Metrics!$G$2,IF(G113&lt;Metrics!$H$10,Metrics!$H$2,IF(G113&lt;Metrics!$I$10,Metrics!$I$2,IF(G113&lt;Metrics!$J$10,Metrics!$J$2,IF(G113&lt;Metrics!$K$10,Metrics!$K$2,IF(G113&lt;Metrics!$L$10,Metrics!$L$2,IF(G113&lt;Metrics!$M$10,Metrics!$M$2,IF(G113&lt;Metrics!$N$10,Metrics!$N$2,IF(G113&lt;Metrics!$O$10,Metrics!$O$2,IF(G113&lt;Metrics!$P$10,Metrics!$P$2,Metrics!$Q$2))))))))))</f>
        <v>8</v>
      </c>
      <c r="V113">
        <f>IF(H113&lt;Metrics!$G$18,Metrics!$G$2,IF(H113&lt;Metrics!$H$18,Metrics!$H$2,IF(H113&lt;Metrics!$I$18,Metrics!$I$2,IF(H113&lt;Metrics!$J$18,Metrics!$J$2,IF(H113&lt;Metrics!$K$18,Metrics!$K$2,IF(H113&lt;Metrics!$L$18,Metrics!$L$2,IF(H113&lt;Metrics!$M$18,Metrics!$M$2,IF(H113&lt;Metrics!$N$18,Metrics!$N$2,IF(H113&lt;Metrics!$O$18,Metrics!$O$2,IF(H113&lt;Metrics!$P$18,Metrics!$P$2,Metrics!$Q$2))))))))))</f>
        <v>5</v>
      </c>
      <c r="W113">
        <f>IF(I113&lt;Metrics!$G$19,Metrics!$G$2,IF(I113&lt;Metrics!$H$19,Metrics!$H$2,IF(I113&lt;Metrics!$I$19,Metrics!$I$2,IF(I113&lt;Metrics!$J$19,Metrics!$J$2,IF(I113&lt;Metrics!$K$19,Metrics!$K$2,IF(I113&lt;Metrics!$L$19,Metrics!$L$2,IF(I113&lt;Metrics!$M$19,Metrics!$M$2,IF(I113&lt;Metrics!$N$19,Metrics!$N$2,IF(I113&lt;Metrics!$O$19,Metrics!$O$2,IF(I113&lt;Metrics!$P$19,Metrics!$P$2,Metrics!$Q$2))))))))))</f>
        <v>6</v>
      </c>
      <c r="X113">
        <f>IF(J113&lt;Metrics!$G$20,Metrics!$G$2,IF(J113&lt;Metrics!$H$20,Metrics!$H$2,IF(J113&lt;Metrics!$I$20,Metrics!$I$2,IF(J113&lt;Metrics!$J$20,Metrics!$J$2,IF(J113&lt;Metrics!$K$20,Metrics!$K$2,IF(J113&lt;Metrics!$L$20,Metrics!$L$2,IF(J113&lt;Metrics!$M$20,Metrics!$M$2,IF(J113&lt;Metrics!$N$20,Metrics!$N$2,IF(J113&lt;Metrics!$O$20,Metrics!$O$2,IF(J113&lt;Metrics!$P$20,Metrics!$P$2,Metrics!$Q$2))))))))))</f>
        <v>4</v>
      </c>
      <c r="Y113">
        <f>IF(K113&lt;Metrics!$G$12,Metrics!$G$2,IF(K113&lt;Metrics!$H$12,Metrics!$H$2,IF(K113&lt;Metrics!$I$12,Metrics!$I$2,IF(K113&lt;Metrics!$J$12,Metrics!$J$2,IF(K113&lt;Metrics!$K$12,Metrics!$K$2,IF(K113&lt;Metrics!$L$12,Metrics!$L$2,IF(K113&lt;Metrics!$M$12,Metrics!$M$2,IF(K113&lt;Metrics!$N$12,Metrics!$N$2,IF(K113&lt;Metrics!$O$12,Metrics!$O$2,IF(K113&lt;Metrics!$P$12,Metrics!$P$2,Metrics!$Q$2))))))))))</f>
        <v>2</v>
      </c>
      <c r="Z113">
        <f>IF(L113&lt;Metrics!$G$13,Metrics!$G$2,IF(L113&lt;Metrics!$H$13,Metrics!$H$2,IF(L113&lt;Metrics!$I$13,Metrics!$I$2,IF(L113&lt;Metrics!$J$13,Metrics!$J$2,IF(L113&lt;Metrics!$K$13,Metrics!$K$2,IF(L113&lt;Metrics!$L$13,Metrics!$L$2,IF(L113&lt;Metrics!$M$13,Metrics!$M$2,IF(L113&lt;Metrics!$N$13,Metrics!$N$2,IF(L113&lt;Metrics!$O$13,Metrics!$O$2,IF(L113&lt;Metrics!$P$13,Metrics!$P$2,Metrics!$Q$2))))))))))</f>
        <v>4</v>
      </c>
      <c r="AA113">
        <f>IF(M113&lt;Metrics!$G$14,Metrics!$G$2,IF(M113&lt;Metrics!$H$14,Metrics!$H$2,IF(M113&lt;Metrics!$I$14,Metrics!$I$2,IF(M113&lt;Metrics!$J$14,Metrics!$J$2,IF(M113&lt;Metrics!$K$14,Metrics!$K$2,IF(M113&lt;Metrics!$L$14,Metrics!$L$2,IF(M113&lt;Metrics!$M$14,Metrics!$M$2,IF(M113&lt;Metrics!$N$14,Metrics!$N$2,IF(M113&lt;Metrics!$O$14,Metrics!$O$2,IF(M113&lt;Metrics!$P$14,Metrics!$P$2,Metrics!$Q$2))))))))))</f>
        <v>3</v>
      </c>
      <c r="AB113">
        <f>IF(N113&lt;Metrics!$G$16,Metrics!$G$2,IF(N113&lt;Metrics!$H$16,Metrics!$H$2,IF(N113&lt;Metrics!$I$16,Metrics!$I$2,IF(N113&lt;Metrics!$J$16,Metrics!$J$2,IF(N113&lt;Metrics!$K$16,Metrics!$K$2,IF(N113&lt;Metrics!$L$16,Metrics!$L$2,IF(N113&lt;Metrics!$M$16,Metrics!$M$2,IF(N113&lt;Metrics!$N$16,Metrics!$N$2,IF(N113&lt;Metrics!$O$16,Metrics!$O$2,IF(N113&lt;Metrics!$P$16,Metrics!$P$2,Metrics!$Q$2))))))))))</f>
        <v>7</v>
      </c>
      <c r="AC113">
        <f>IF(O113&lt;Metrics!$G$22,Metrics!$G$2,IF(O113&lt;Metrics!$H$22,Metrics!$H$2,IF(O113&lt;Metrics!$I$22,Metrics!$I$2,IF(O113&lt;Metrics!$J$22,Metrics!$J$2,IF(O113&lt;Metrics!$K$22,Metrics!$K$2,IF(O113&lt;Metrics!$L$22,Metrics!$L$2,IF(O113&lt;Metrics!$M$22,Metrics!$M$2,IF(O113&lt;Metrics!$N$22,Metrics!$N$2,IF(O113&lt;Metrics!$O$22,Metrics!$O$2,IF(O113&lt;Metrics!$P$22,Metrics!$P$2,Metrics!$Q$2))))))))))</f>
        <v>3</v>
      </c>
      <c r="AD113" s="38">
        <f>(P113*Metrics!F$4)+(Q113*Metrics!F$8)+(S113*Metrics!F$9)+(U113*Metrics!F$10)+(V113*Metrics!F$18)+('Final Metrics'!W72*Metrics!F$19)+('Final Metrics'!X72*Metrics!F$20)+('Final Metrics'!Y72*Metrics!F$12)+('Final Metrics'!Z72*Metrics!F$13)+('Final Metrics'!AA72*Metrics!F$14)+('Final Metrics'!AB72*Metrics!F$16)</f>
        <v>381.25</v>
      </c>
      <c r="AE113" s="39">
        <f>AD113/AD$1</f>
        <v>0.38124999999999998</v>
      </c>
    </row>
    <row r="114" spans="1:31">
      <c r="A114" s="12" t="s">
        <v>281</v>
      </c>
      <c r="B114" s="14"/>
      <c r="C114" s="16">
        <v>4</v>
      </c>
      <c r="D114" s="14">
        <v>5</v>
      </c>
      <c r="E114" s="14">
        <v>5</v>
      </c>
      <c r="F114" s="14"/>
      <c r="G114" s="14">
        <v>20</v>
      </c>
      <c r="H114" s="98">
        <v>30</v>
      </c>
      <c r="I114" s="98">
        <v>728</v>
      </c>
      <c r="J114" s="98">
        <v>55</v>
      </c>
      <c r="K114" s="98">
        <v>8840</v>
      </c>
      <c r="L114" s="98">
        <v>529</v>
      </c>
      <c r="M114" s="98">
        <v>8157</v>
      </c>
      <c r="N114" s="98">
        <v>0</v>
      </c>
      <c r="O114" s="45">
        <v>97029</v>
      </c>
      <c r="P114">
        <f>IF(B114&lt;Metrics!$G$4,Metrics!$G$2,IF(B114&lt;Metrics!$H$4,Metrics!$H$2,IF(B114&lt;Metrics!$I$4,Metrics!$I$2,IF(B114&lt;Metrics!$J$4,Metrics!$J$2,IF(B114&lt;Metrics!$K$4,Metrics!$K$2,IF(B114&lt;Metrics!$L$4,Metrics!$L$2,IF(B114&lt;Metrics!$M$4,Metrics!$M$2,IF(B114&lt;Metrics!$N$4,Metrics!$N$2,IF(B114&lt;Metrics!$O$4,Metrics!$O$2,IF(B114&lt;Metrics!$P$4,Metrics!$P$2,Metrics!Q$2))))))))))</f>
        <v>0</v>
      </c>
      <c r="Q114">
        <f>IF(C114=Metrics!$G$8,Metrics!$G$2,IF(C114&lt;Metrics!$H$8,Metrics!$H$2,IF(C114&lt;Metrics!$I$8,Metrics!$I$2,IF(C114&lt;Metrics!$J$8,Metrics!$J$2,IF(C114&lt;Metrics!$K$8,Metrics!$K$2,IF(C114&lt;Metrics!$L$8,Metrics!$L$2,IF(C114&lt;Metrics!$M$8,Metrics!$M$2,IF(C114&lt;Metrics!$N$8,Metrics!$N$2,IF(C114&lt;Metrics!$O$8,Metrics!$O$2,IF(C114&lt;Metrics!$P$8,Metrics!$P$2,Metrics!$Q$2))))))))))</f>
        <v>9</v>
      </c>
      <c r="S114">
        <f>IF(E114&lt;Metrics!$G$9,Metrics!$G$2,IF(E114&lt;Metrics!$H$9,Metrics!$H$2,IF(E114&lt;Metrics!$I$9,Metrics!$I$2,IF(E114&lt;Metrics!$J$9,Metrics!$J$2,IF(E114&lt;Metrics!$K$9,Metrics!$K$2,IF(E114&lt;Metrics!$L$9,Metrics!$L$2,IF(E114&lt;Metrics!$M$9,Metrics!$M$2,IF(E114&lt;Metrics!$N$9,Metrics!$N$2,IF(E114&lt;Metrics!$O$9,Metrics!$O$2,IF(E114&lt;Metrics!$P$9,Metrics!$P$2,Metrics!$Q$2))))))))))</f>
        <v>0</v>
      </c>
      <c r="U114">
        <f>IF(G114&lt;Metrics!$G$10,Metrics!$G$2,IF(G114&lt;Metrics!$H$10,Metrics!$H$2,IF(G114&lt;Metrics!$I$10,Metrics!$I$2,IF(G114&lt;Metrics!$J$10,Metrics!$J$2,IF(G114&lt;Metrics!$K$10,Metrics!$K$2,IF(G114&lt;Metrics!$L$10,Metrics!$L$2,IF(G114&lt;Metrics!$M$10,Metrics!$M$2,IF(G114&lt;Metrics!$N$10,Metrics!$N$2,IF(G114&lt;Metrics!$O$10,Metrics!$O$2,IF(G114&lt;Metrics!$P$10,Metrics!$P$2,Metrics!$Q$2))))))))))</f>
        <v>1</v>
      </c>
      <c r="V114">
        <f>IF(H114&lt;Metrics!$G$18,Metrics!$G$2,IF(H114&lt;Metrics!$H$18,Metrics!$H$2,IF(H114&lt;Metrics!$I$18,Metrics!$I$2,IF(H114&lt;Metrics!$J$18,Metrics!$J$2,IF(H114&lt;Metrics!$K$18,Metrics!$K$2,IF(H114&lt;Metrics!$L$18,Metrics!$L$2,IF(H114&lt;Metrics!$M$18,Metrics!$M$2,IF(H114&lt;Metrics!$N$18,Metrics!$N$2,IF(H114&lt;Metrics!$O$18,Metrics!$O$2,IF(H114&lt;Metrics!$P$18,Metrics!$P$2,Metrics!$Q$2))))))))))</f>
        <v>4</v>
      </c>
      <c r="W114">
        <f>IF(I114&lt;Metrics!$G$19,Metrics!$G$2,IF(I114&lt;Metrics!$H$19,Metrics!$H$2,IF(I114&lt;Metrics!$I$19,Metrics!$I$2,IF(I114&lt;Metrics!$J$19,Metrics!$J$2,IF(I114&lt;Metrics!$K$19,Metrics!$K$2,IF(I114&lt;Metrics!$L$19,Metrics!$L$2,IF(I114&lt;Metrics!$M$19,Metrics!$M$2,IF(I114&lt;Metrics!$N$19,Metrics!$N$2,IF(I114&lt;Metrics!$O$19,Metrics!$O$2,IF(I114&lt;Metrics!$P$19,Metrics!$P$2,Metrics!$Q$2))))))))))</f>
        <v>6</v>
      </c>
      <c r="X114">
        <f>IF(J114&lt;Metrics!$G$20,Metrics!$G$2,IF(J114&lt;Metrics!$H$20,Metrics!$H$2,IF(J114&lt;Metrics!$I$20,Metrics!$I$2,IF(J114&lt;Metrics!$J$20,Metrics!$J$2,IF(J114&lt;Metrics!$K$20,Metrics!$K$2,IF(J114&lt;Metrics!$L$20,Metrics!$L$2,IF(J114&lt;Metrics!$M$20,Metrics!$M$2,IF(J114&lt;Metrics!$N$20,Metrics!$N$2,IF(J114&lt;Metrics!$O$20,Metrics!$O$2,IF(J114&lt;Metrics!$P$20,Metrics!$P$2,Metrics!$Q$2))))))))))</f>
        <v>6</v>
      </c>
      <c r="Y114">
        <f>IF(K114&lt;Metrics!$G$12,Metrics!$G$2,IF(K114&lt;Metrics!$H$12,Metrics!$H$2,IF(K114&lt;Metrics!$I$12,Metrics!$I$2,IF(K114&lt;Metrics!$J$12,Metrics!$J$2,IF(K114&lt;Metrics!$K$12,Metrics!$K$2,IF(K114&lt;Metrics!$L$12,Metrics!$L$2,IF(K114&lt;Metrics!$M$12,Metrics!$M$2,IF(K114&lt;Metrics!$N$12,Metrics!$N$2,IF(K114&lt;Metrics!$O$12,Metrics!$O$2,IF(K114&lt;Metrics!$P$12,Metrics!$P$2,Metrics!$Q$2))))))))))</f>
        <v>4</v>
      </c>
      <c r="Z114">
        <f>IF(L114&lt;Metrics!$G$13,Metrics!$G$2,IF(L114&lt;Metrics!$H$13,Metrics!$H$2,IF(L114&lt;Metrics!$I$13,Metrics!$I$2,IF(L114&lt;Metrics!$J$13,Metrics!$J$2,IF(L114&lt;Metrics!$K$13,Metrics!$K$2,IF(L114&lt;Metrics!$L$13,Metrics!$L$2,IF(L114&lt;Metrics!$M$13,Metrics!$M$2,IF(L114&lt;Metrics!$N$13,Metrics!$N$2,IF(L114&lt;Metrics!$O$13,Metrics!$O$2,IF(L114&lt;Metrics!$P$13,Metrics!$P$2,Metrics!$Q$2))))))))))</f>
        <v>2</v>
      </c>
      <c r="AA114">
        <f>IF(M114&lt;Metrics!$G$14,Metrics!$G$2,IF(M114&lt;Metrics!$H$14,Metrics!$H$2,IF(M114&lt;Metrics!$I$14,Metrics!$I$2,IF(M114&lt;Metrics!$J$14,Metrics!$J$2,IF(M114&lt;Metrics!$K$14,Metrics!$K$2,IF(M114&lt;Metrics!$L$14,Metrics!$L$2,IF(M114&lt;Metrics!$M$14,Metrics!$M$2,IF(M114&lt;Metrics!$N$14,Metrics!$N$2,IF(M114&lt;Metrics!$O$14,Metrics!$O$2,IF(M114&lt;Metrics!$P$14,Metrics!$P$2,Metrics!$Q$2))))))))))</f>
        <v>4</v>
      </c>
      <c r="AB114">
        <f>IF(N114&lt;Metrics!$G$16,Metrics!$G$2,IF(N114&lt;Metrics!$H$16,Metrics!$H$2,IF(N114&lt;Metrics!$I$16,Metrics!$I$2,IF(N114&lt;Metrics!$J$16,Metrics!$J$2,IF(N114&lt;Metrics!$K$16,Metrics!$K$2,IF(N114&lt;Metrics!$L$16,Metrics!$L$2,IF(N114&lt;Metrics!$M$16,Metrics!$M$2,IF(N114&lt;Metrics!$N$16,Metrics!$N$2,IF(N114&lt;Metrics!$O$16,Metrics!$O$2,IF(N114&lt;Metrics!$P$16,Metrics!$P$2,Metrics!$Q$2))))))))))</f>
        <v>0</v>
      </c>
      <c r="AC114">
        <f>IF(O114&lt;Metrics!$G$22,Metrics!$G$2,IF(O114&lt;Metrics!$H$22,Metrics!$H$2,IF(O114&lt;Metrics!$I$22,Metrics!$I$2,IF(O114&lt;Metrics!$J$22,Metrics!$J$2,IF(O114&lt;Metrics!$K$22,Metrics!$K$2,IF(O114&lt;Metrics!$L$22,Metrics!$L$2,IF(O114&lt;Metrics!$M$22,Metrics!$M$2,IF(O114&lt;Metrics!$N$22,Metrics!$N$2,IF(O114&lt;Metrics!$O$22,Metrics!$O$2,IF(O114&lt;Metrics!$P$22,Metrics!$P$2,Metrics!$Q$2))))))))))</f>
        <v>8</v>
      </c>
      <c r="AD114" s="38">
        <f>(P114*Metrics!F$4)+(Q114*Metrics!F$8)+(S114*Metrics!F$9)+(U114*Metrics!F$10)+(V114*Metrics!F$18)+('Final Metrics'!W183*Metrics!F$19)+('Final Metrics'!X183*Metrics!F$20)+('Final Metrics'!Y183*Metrics!F$12)+('Final Metrics'!Z183*Metrics!F$13)+('Final Metrics'!AA183*Metrics!F$14)+('Final Metrics'!AB183*Metrics!F$16)</f>
        <v>248</v>
      </c>
      <c r="AE114" s="39">
        <f>AD114/AD$1</f>
        <v>0.248</v>
      </c>
    </row>
    <row r="115" spans="1:31">
      <c r="A115" s="12" t="s">
        <v>282</v>
      </c>
      <c r="B115" s="14"/>
      <c r="C115" s="16"/>
      <c r="D115" s="14"/>
      <c r="E115" s="14"/>
      <c r="F115" s="14"/>
      <c r="G115" s="14">
        <v>0</v>
      </c>
      <c r="H115" s="98">
        <v>46</v>
      </c>
      <c r="I115" s="98">
        <v>765</v>
      </c>
      <c r="J115" s="98">
        <v>64</v>
      </c>
      <c r="K115" s="98">
        <v>9514</v>
      </c>
      <c r="L115" s="98">
        <v>271</v>
      </c>
      <c r="M115" s="98">
        <v>2053</v>
      </c>
      <c r="N115" s="98"/>
      <c r="O115" s="45">
        <v>12</v>
      </c>
      <c r="P115">
        <f>IF(B115&lt;Metrics!$G$4,Metrics!$G$2,IF(B115&lt;Metrics!$H$4,Metrics!$H$2,IF(B115&lt;Metrics!$I$4,Metrics!$I$2,IF(B115&lt;Metrics!$J$4,Metrics!$J$2,IF(B115&lt;Metrics!$K$4,Metrics!$K$2,IF(B115&lt;Metrics!$L$4,Metrics!$L$2,IF(B115&lt;Metrics!$M$4,Metrics!$M$2,IF(B115&lt;Metrics!$N$4,Metrics!$N$2,IF(B115&lt;Metrics!$O$4,Metrics!$O$2,IF(B115&lt;Metrics!$P$4,Metrics!$P$2,Metrics!Q$2))))))))))</f>
        <v>0</v>
      </c>
      <c r="Q115">
        <f>IF(C115=Metrics!$G$8,Metrics!$G$2,IF(C115&lt;Metrics!$H$8,Metrics!$H$2,IF(C115&lt;Metrics!$I$8,Metrics!$I$2,IF(C115&lt;Metrics!$J$8,Metrics!$J$2,IF(C115&lt;Metrics!$K$8,Metrics!$K$2,IF(C115&lt;Metrics!$L$8,Metrics!$L$2,IF(C115&lt;Metrics!$M$8,Metrics!$M$2,IF(C115&lt;Metrics!$N$8,Metrics!$N$2,IF(C115&lt;Metrics!$O$8,Metrics!$O$2,IF(C115&lt;Metrics!$P$8,Metrics!$P$2,Metrics!$Q$2))))))))))</f>
        <v>0</v>
      </c>
      <c r="S115">
        <f>IF(E115&lt;Metrics!$G$9,Metrics!$G$2,IF(E115&lt;Metrics!$H$9,Metrics!$H$2,IF(E115&lt;Metrics!$I$9,Metrics!$I$2,IF(E115&lt;Metrics!$J$9,Metrics!$J$2,IF(E115&lt;Metrics!$K$9,Metrics!$K$2,IF(E115&lt;Metrics!$L$9,Metrics!$L$2,IF(E115&lt;Metrics!$M$9,Metrics!$M$2,IF(E115&lt;Metrics!$N$9,Metrics!$N$2,IF(E115&lt;Metrics!$O$9,Metrics!$O$2,IF(E115&lt;Metrics!$P$9,Metrics!$P$2,Metrics!$Q$2))))))))))</f>
        <v>0</v>
      </c>
      <c r="U115">
        <f>IF(G115&lt;Metrics!$G$10,Metrics!$G$2,IF(G115&lt;Metrics!$H$10,Metrics!$H$2,IF(G115&lt;Metrics!$I$10,Metrics!$I$2,IF(G115&lt;Metrics!$J$10,Metrics!$J$2,IF(G115&lt;Metrics!$K$10,Metrics!$K$2,IF(G115&lt;Metrics!$L$10,Metrics!$L$2,IF(G115&lt;Metrics!$M$10,Metrics!$M$2,IF(G115&lt;Metrics!$N$10,Metrics!$N$2,IF(G115&lt;Metrics!$O$10,Metrics!$O$2,IF(G115&lt;Metrics!$P$10,Metrics!$P$2,Metrics!$Q$2))))))))))</f>
        <v>0</v>
      </c>
      <c r="V115">
        <f>IF(H115&lt;Metrics!$G$18,Metrics!$G$2,IF(H115&lt;Metrics!$H$18,Metrics!$H$2,IF(H115&lt;Metrics!$I$18,Metrics!$I$2,IF(H115&lt;Metrics!$J$18,Metrics!$J$2,IF(H115&lt;Metrics!$K$18,Metrics!$K$2,IF(H115&lt;Metrics!$L$18,Metrics!$L$2,IF(H115&lt;Metrics!$M$18,Metrics!$M$2,IF(H115&lt;Metrics!$N$18,Metrics!$N$2,IF(H115&lt;Metrics!$O$18,Metrics!$O$2,IF(H115&lt;Metrics!$P$18,Metrics!$P$2,Metrics!$Q$2))))))))))</f>
        <v>6</v>
      </c>
      <c r="W115">
        <f>IF(I115&lt;Metrics!$G$19,Metrics!$G$2,IF(I115&lt;Metrics!$H$19,Metrics!$H$2,IF(I115&lt;Metrics!$I$19,Metrics!$I$2,IF(I115&lt;Metrics!$J$19,Metrics!$J$2,IF(I115&lt;Metrics!$K$19,Metrics!$K$2,IF(I115&lt;Metrics!$L$19,Metrics!$L$2,IF(I115&lt;Metrics!$M$19,Metrics!$M$2,IF(I115&lt;Metrics!$N$19,Metrics!$N$2,IF(I115&lt;Metrics!$O$19,Metrics!$O$2,IF(I115&lt;Metrics!$P$19,Metrics!$P$2,Metrics!$Q$2))))))))))</f>
        <v>6</v>
      </c>
      <c r="X115">
        <f>IF(J115&lt;Metrics!$G$20,Metrics!$G$2,IF(J115&lt;Metrics!$H$20,Metrics!$H$2,IF(J115&lt;Metrics!$I$20,Metrics!$I$2,IF(J115&lt;Metrics!$J$20,Metrics!$J$2,IF(J115&lt;Metrics!$K$20,Metrics!$K$2,IF(J115&lt;Metrics!$L$20,Metrics!$L$2,IF(J115&lt;Metrics!$M$20,Metrics!$M$2,IF(J115&lt;Metrics!$N$20,Metrics!$N$2,IF(J115&lt;Metrics!$O$20,Metrics!$O$2,IF(J115&lt;Metrics!$P$20,Metrics!$P$2,Metrics!$Q$2))))))))))</f>
        <v>8</v>
      </c>
      <c r="Y115">
        <f>IF(K115&lt;Metrics!$G$12,Metrics!$G$2,IF(K115&lt;Metrics!$H$12,Metrics!$H$2,IF(K115&lt;Metrics!$I$12,Metrics!$I$2,IF(K115&lt;Metrics!$J$12,Metrics!$J$2,IF(K115&lt;Metrics!$K$12,Metrics!$K$2,IF(K115&lt;Metrics!$L$12,Metrics!$L$2,IF(K115&lt;Metrics!$M$12,Metrics!$M$2,IF(K115&lt;Metrics!$N$12,Metrics!$N$2,IF(K115&lt;Metrics!$O$12,Metrics!$O$2,IF(K115&lt;Metrics!$P$12,Metrics!$P$2,Metrics!$Q$2))))))))))</f>
        <v>4</v>
      </c>
      <c r="Z115">
        <f>IF(L115&lt;Metrics!$G$13,Metrics!$G$2,IF(L115&lt;Metrics!$H$13,Metrics!$H$2,IF(L115&lt;Metrics!$I$13,Metrics!$I$2,IF(L115&lt;Metrics!$J$13,Metrics!$J$2,IF(L115&lt;Metrics!$K$13,Metrics!$K$2,IF(L115&lt;Metrics!$L$13,Metrics!$L$2,IF(L115&lt;Metrics!$M$13,Metrics!$M$2,IF(L115&lt;Metrics!$N$13,Metrics!$N$2,IF(L115&lt;Metrics!$O$13,Metrics!$O$2,IF(L115&lt;Metrics!$P$13,Metrics!$P$2,Metrics!$Q$2))))))))))</f>
        <v>1</v>
      </c>
      <c r="AA115">
        <f>IF(M115&lt;Metrics!$G$14,Metrics!$G$2,IF(M115&lt;Metrics!$H$14,Metrics!$H$2,IF(M115&lt;Metrics!$I$14,Metrics!$I$2,IF(M115&lt;Metrics!$J$14,Metrics!$J$2,IF(M115&lt;Metrics!$K$14,Metrics!$K$2,IF(M115&lt;Metrics!$L$14,Metrics!$L$2,IF(M115&lt;Metrics!$M$14,Metrics!$M$2,IF(M115&lt;Metrics!$N$14,Metrics!$N$2,IF(M115&lt;Metrics!$O$14,Metrics!$O$2,IF(M115&lt;Metrics!$P$14,Metrics!$P$2,Metrics!$Q$2))))))))))</f>
        <v>1</v>
      </c>
      <c r="AB115">
        <f>IF(N115&lt;Metrics!$G$16,Metrics!$G$2,IF(N115&lt;Metrics!$H$16,Metrics!$H$2,IF(N115&lt;Metrics!$I$16,Metrics!$I$2,IF(N115&lt;Metrics!$J$16,Metrics!$J$2,IF(N115&lt;Metrics!$K$16,Metrics!$K$2,IF(N115&lt;Metrics!$L$16,Metrics!$L$2,IF(N115&lt;Metrics!$M$16,Metrics!$M$2,IF(N115&lt;Metrics!$N$16,Metrics!$N$2,IF(N115&lt;Metrics!$O$16,Metrics!$O$2,IF(N115&lt;Metrics!$P$16,Metrics!$P$2,Metrics!$Q$2))))))))))</f>
        <v>0</v>
      </c>
      <c r="AC115">
        <f>IF(O115&lt;Metrics!$G$22,Metrics!$G$2,IF(O115&lt;Metrics!$H$22,Metrics!$H$2,IF(O115&lt;Metrics!$I$22,Metrics!$I$2,IF(O115&lt;Metrics!$J$22,Metrics!$J$2,IF(O115&lt;Metrics!$K$22,Metrics!$K$2,IF(O115&lt;Metrics!$L$22,Metrics!$L$2,IF(O115&lt;Metrics!$M$22,Metrics!$M$2,IF(O115&lt;Metrics!$N$22,Metrics!$N$2,IF(O115&lt;Metrics!$O$22,Metrics!$O$2,IF(O115&lt;Metrics!$P$22,Metrics!$P$2,Metrics!$Q$2))))))))))</f>
        <v>1</v>
      </c>
      <c r="AD115" s="38">
        <f>(P115*Metrics!F$4)+(Q115*Metrics!F$8)+(S115*Metrics!F$9)+(U115*Metrics!F$10)+(V115*Metrics!F$18)+('Final Metrics'!W197*Metrics!F$19)+('Final Metrics'!X197*Metrics!F$20)+('Final Metrics'!Y197*Metrics!F$12)+('Final Metrics'!Z197*Metrics!F$13)+('Final Metrics'!AA197*Metrics!F$14)+('Final Metrics'!AB197*Metrics!F$16)</f>
        <v>103.5</v>
      </c>
      <c r="AE115" s="39">
        <f>AD115/AD$1</f>
        <v>0.10349999999999999</v>
      </c>
    </row>
    <row r="116" spans="1:31">
      <c r="A116" s="12" t="s">
        <v>283</v>
      </c>
      <c r="B116" s="14">
        <v>33</v>
      </c>
      <c r="C116" s="16"/>
      <c r="D116" s="14"/>
      <c r="E116" s="14"/>
      <c r="F116" s="14"/>
      <c r="G116" s="14">
        <v>0</v>
      </c>
      <c r="H116" s="98">
        <v>1</v>
      </c>
      <c r="I116" s="98">
        <v>495</v>
      </c>
      <c r="J116" s="98">
        <v>0</v>
      </c>
      <c r="K116" s="98">
        <v>291</v>
      </c>
      <c r="L116" s="98">
        <v>548</v>
      </c>
      <c r="M116" s="98">
        <v>655</v>
      </c>
      <c r="N116" s="98">
        <v>57</v>
      </c>
      <c r="O116" s="45">
        <v>0</v>
      </c>
      <c r="P116">
        <f>IF(B116&lt;Metrics!$G$4,Metrics!$G$2,IF(B116&lt;Metrics!$H$4,Metrics!$H$2,IF(B116&lt;Metrics!$I$4,Metrics!$I$2,IF(B116&lt;Metrics!$J$4,Metrics!$J$2,IF(B116&lt;Metrics!$K$4,Metrics!$K$2,IF(B116&lt;Metrics!$L$4,Metrics!$L$2,IF(B116&lt;Metrics!$M$4,Metrics!$M$2,IF(B116&lt;Metrics!$N$4,Metrics!$N$2,IF(B116&lt;Metrics!$O$4,Metrics!$O$2,IF(B116&lt;Metrics!$P$4,Metrics!$P$2,Metrics!Q$2))))))))))</f>
        <v>1</v>
      </c>
      <c r="Q116">
        <f>IF(C116=Metrics!$G$8,Metrics!$G$2,IF(C116&lt;Metrics!$H$8,Metrics!$H$2,IF(C116&lt;Metrics!$I$8,Metrics!$I$2,IF(C116&lt;Metrics!$J$8,Metrics!$J$2,IF(C116&lt;Metrics!$K$8,Metrics!$K$2,IF(C116&lt;Metrics!$L$8,Metrics!$L$2,IF(C116&lt;Metrics!$M$8,Metrics!$M$2,IF(C116&lt;Metrics!$N$8,Metrics!$N$2,IF(C116&lt;Metrics!$O$8,Metrics!$O$2,IF(C116&lt;Metrics!$P$8,Metrics!$P$2,Metrics!$Q$2))))))))))</f>
        <v>0</v>
      </c>
      <c r="S116">
        <f>IF(E116&lt;Metrics!$G$9,Metrics!$G$2,IF(E116&lt;Metrics!$H$9,Metrics!$H$2,IF(E116&lt;Metrics!$I$9,Metrics!$I$2,IF(E116&lt;Metrics!$J$9,Metrics!$J$2,IF(E116&lt;Metrics!$K$9,Metrics!$K$2,IF(E116&lt;Metrics!$L$9,Metrics!$L$2,IF(E116&lt;Metrics!$M$9,Metrics!$M$2,IF(E116&lt;Metrics!$N$9,Metrics!$N$2,IF(E116&lt;Metrics!$O$9,Metrics!$O$2,IF(E116&lt;Metrics!$P$9,Metrics!$P$2,Metrics!$Q$2))))))))))</f>
        <v>0</v>
      </c>
      <c r="U116">
        <f>IF(G116&lt;Metrics!$G$10,Metrics!$G$2,IF(G116&lt;Metrics!$H$10,Metrics!$H$2,IF(G116&lt;Metrics!$I$10,Metrics!$I$2,IF(G116&lt;Metrics!$J$10,Metrics!$J$2,IF(G116&lt;Metrics!$K$10,Metrics!$K$2,IF(G116&lt;Metrics!$L$10,Metrics!$L$2,IF(G116&lt;Metrics!$M$10,Metrics!$M$2,IF(G116&lt;Metrics!$N$10,Metrics!$N$2,IF(G116&lt;Metrics!$O$10,Metrics!$O$2,IF(G116&lt;Metrics!$P$10,Metrics!$P$2,Metrics!$Q$2))))))))))</f>
        <v>0</v>
      </c>
      <c r="V116">
        <f>IF(H116&lt;Metrics!$G$18,Metrics!$G$2,IF(H116&lt;Metrics!$H$18,Metrics!$H$2,IF(H116&lt;Metrics!$I$18,Metrics!$I$2,IF(H116&lt;Metrics!$J$18,Metrics!$J$2,IF(H116&lt;Metrics!$K$18,Metrics!$K$2,IF(H116&lt;Metrics!$L$18,Metrics!$L$2,IF(H116&lt;Metrics!$M$18,Metrics!$M$2,IF(H116&lt;Metrics!$N$18,Metrics!$N$2,IF(H116&lt;Metrics!$O$18,Metrics!$O$2,IF(H116&lt;Metrics!$P$18,Metrics!$P$2,Metrics!$Q$2))))))))))</f>
        <v>0</v>
      </c>
      <c r="W116">
        <f>IF(I116&lt;Metrics!$G$19,Metrics!$G$2,IF(I116&lt;Metrics!$H$19,Metrics!$H$2,IF(I116&lt;Metrics!$I$19,Metrics!$I$2,IF(I116&lt;Metrics!$J$19,Metrics!$J$2,IF(I116&lt;Metrics!$K$19,Metrics!$K$2,IF(I116&lt;Metrics!$L$19,Metrics!$L$2,IF(I116&lt;Metrics!$M$19,Metrics!$M$2,IF(I116&lt;Metrics!$N$19,Metrics!$N$2,IF(I116&lt;Metrics!$O$19,Metrics!$O$2,IF(I116&lt;Metrics!$P$19,Metrics!$P$2,Metrics!$Q$2))))))))))</f>
        <v>0</v>
      </c>
      <c r="X116">
        <f>IF(J116&lt;Metrics!$G$20,Metrics!$G$2,IF(J116&lt;Metrics!$H$20,Metrics!$H$2,IF(J116&lt;Metrics!$I$20,Metrics!$I$2,IF(J116&lt;Metrics!$J$20,Metrics!$J$2,IF(J116&lt;Metrics!$K$20,Metrics!$K$2,IF(J116&lt;Metrics!$L$20,Metrics!$L$2,IF(J116&lt;Metrics!$M$20,Metrics!$M$2,IF(J116&lt;Metrics!$N$20,Metrics!$N$2,IF(J116&lt;Metrics!$O$20,Metrics!$O$2,IF(J116&lt;Metrics!$P$20,Metrics!$P$2,Metrics!$Q$2))))))))))</f>
        <v>0</v>
      </c>
      <c r="Y116">
        <f>IF(K116&lt;Metrics!$G$12,Metrics!$G$2,IF(K116&lt;Metrics!$H$12,Metrics!$H$2,IF(K116&lt;Metrics!$I$12,Metrics!$I$2,IF(K116&lt;Metrics!$J$12,Metrics!$J$2,IF(K116&lt;Metrics!$K$12,Metrics!$K$2,IF(K116&lt;Metrics!$L$12,Metrics!$L$2,IF(K116&lt;Metrics!$M$12,Metrics!$M$2,IF(K116&lt;Metrics!$N$12,Metrics!$N$2,IF(K116&lt;Metrics!$O$12,Metrics!$O$2,IF(K116&lt;Metrics!$P$12,Metrics!$P$2,Metrics!$Q$2))))))))))</f>
        <v>0</v>
      </c>
      <c r="Z116">
        <f>IF(L116&lt;Metrics!$G$13,Metrics!$G$2,IF(L116&lt;Metrics!$H$13,Metrics!$H$2,IF(L116&lt;Metrics!$I$13,Metrics!$I$2,IF(L116&lt;Metrics!$J$13,Metrics!$J$2,IF(L116&lt;Metrics!$K$13,Metrics!$K$2,IF(L116&lt;Metrics!$L$13,Metrics!$L$2,IF(L116&lt;Metrics!$M$13,Metrics!$M$2,IF(L116&lt;Metrics!$N$13,Metrics!$N$2,IF(L116&lt;Metrics!$O$13,Metrics!$O$2,IF(L116&lt;Metrics!$P$13,Metrics!$P$2,Metrics!$Q$2))))))))))</f>
        <v>2</v>
      </c>
      <c r="AA116">
        <f>IF(M116&lt;Metrics!$G$14,Metrics!$G$2,IF(M116&lt;Metrics!$H$14,Metrics!$H$2,IF(M116&lt;Metrics!$I$14,Metrics!$I$2,IF(M116&lt;Metrics!$J$14,Metrics!$J$2,IF(M116&lt;Metrics!$K$14,Metrics!$K$2,IF(M116&lt;Metrics!$L$14,Metrics!$L$2,IF(M116&lt;Metrics!$M$14,Metrics!$M$2,IF(M116&lt;Metrics!$N$14,Metrics!$N$2,IF(M116&lt;Metrics!$O$14,Metrics!$O$2,IF(M116&lt;Metrics!$P$14,Metrics!$P$2,Metrics!$Q$2))))))))))</f>
        <v>0</v>
      </c>
      <c r="AB116">
        <f>IF(N116&lt;Metrics!$G$16,Metrics!$G$2,IF(N116&lt;Metrics!$H$16,Metrics!$H$2,IF(N116&lt;Metrics!$I$16,Metrics!$I$2,IF(N116&lt;Metrics!$J$16,Metrics!$J$2,IF(N116&lt;Metrics!$K$16,Metrics!$K$2,IF(N116&lt;Metrics!$L$16,Metrics!$L$2,IF(N116&lt;Metrics!$M$16,Metrics!$M$2,IF(N116&lt;Metrics!$N$16,Metrics!$N$2,IF(N116&lt;Metrics!$O$16,Metrics!$O$2,IF(N116&lt;Metrics!$P$16,Metrics!$P$2,Metrics!$Q$2))))))))))</f>
        <v>7</v>
      </c>
      <c r="AC116">
        <f>IF(O116&lt;Metrics!$G$22,Metrics!$G$2,IF(O116&lt;Metrics!$H$22,Metrics!$H$2,IF(O116&lt;Metrics!$I$22,Metrics!$I$2,IF(O116&lt;Metrics!$J$22,Metrics!$J$2,IF(O116&lt;Metrics!$K$22,Metrics!$K$2,IF(O116&lt;Metrics!$L$22,Metrics!$L$2,IF(O116&lt;Metrics!$M$22,Metrics!$M$2,IF(O116&lt;Metrics!$N$22,Metrics!$N$2,IF(O116&lt;Metrics!$O$22,Metrics!$O$2,IF(O116&lt;Metrics!$P$22,Metrics!$P$2,Metrics!$Q$2))))))))))</f>
        <v>0</v>
      </c>
      <c r="AD116" s="38">
        <f>(P116*Metrics!F$4)+(Q116*Metrics!F$8)+(S116*Metrics!F$9)+(U116*Metrics!F$10)+(V116*Metrics!F$18)+('Final Metrics'!W93*Metrics!F$19)+('Final Metrics'!X93*Metrics!F$20)+('Final Metrics'!Y93*Metrics!F$12)+('Final Metrics'!Z93*Metrics!F$13)+('Final Metrics'!AA93*Metrics!F$14)+('Final Metrics'!AB93*Metrics!F$16)</f>
        <v>62.375</v>
      </c>
      <c r="AE116" s="39">
        <f>AD116/AD$1</f>
        <v>6.2375E-2</v>
      </c>
    </row>
    <row r="117" spans="1:31">
      <c r="A117" s="12" t="s">
        <v>285</v>
      </c>
      <c r="B117" s="14">
        <v>12147</v>
      </c>
      <c r="C117" s="16"/>
      <c r="D117" s="14"/>
      <c r="E117" s="14"/>
      <c r="F117" s="14"/>
      <c r="G117" s="14">
        <v>0</v>
      </c>
      <c r="H117" s="98">
        <v>60</v>
      </c>
      <c r="I117" s="98">
        <v>899</v>
      </c>
      <c r="J117" s="98">
        <v>79</v>
      </c>
      <c r="K117" s="98">
        <v>63258</v>
      </c>
      <c r="L117" s="98">
        <v>3599</v>
      </c>
      <c r="M117" s="98">
        <v>27158</v>
      </c>
      <c r="N117" s="98">
        <v>79</v>
      </c>
      <c r="O117" s="45">
        <v>699</v>
      </c>
      <c r="P117">
        <f>IF(B117&lt;Metrics!$G$4,Metrics!$G$2,IF(B117&lt;Metrics!$H$4,Metrics!$H$2,IF(B117&lt;Metrics!$I$4,Metrics!$I$2,IF(B117&lt;Metrics!$J$4,Metrics!$J$2,IF(B117&lt;Metrics!$K$4,Metrics!$K$2,IF(B117&lt;Metrics!$L$4,Metrics!$L$2,IF(B117&lt;Metrics!$M$4,Metrics!$M$2,IF(B117&lt;Metrics!$N$4,Metrics!$N$2,IF(B117&lt;Metrics!$O$4,Metrics!$O$2,IF(B117&lt;Metrics!$P$4,Metrics!$P$2,Metrics!Q$2))))))))))</f>
        <v>10</v>
      </c>
      <c r="Q117">
        <f>IF(C117=Metrics!$G$8,Metrics!$G$2,IF(C117&lt;Metrics!$H$8,Metrics!$H$2,IF(C117&lt;Metrics!$I$8,Metrics!$I$2,IF(C117&lt;Metrics!$J$8,Metrics!$J$2,IF(C117&lt;Metrics!$K$8,Metrics!$K$2,IF(C117&lt;Metrics!$L$8,Metrics!$L$2,IF(C117&lt;Metrics!$M$8,Metrics!$M$2,IF(C117&lt;Metrics!$N$8,Metrics!$N$2,IF(C117&lt;Metrics!$O$8,Metrics!$O$2,IF(C117&lt;Metrics!$P$8,Metrics!$P$2,Metrics!$Q$2))))))))))</f>
        <v>0</v>
      </c>
      <c r="S117">
        <f>IF(E117&lt;Metrics!$G$9,Metrics!$G$2,IF(E117&lt;Metrics!$H$9,Metrics!$H$2,IF(E117&lt;Metrics!$I$9,Metrics!$I$2,IF(E117&lt;Metrics!$J$9,Metrics!$J$2,IF(E117&lt;Metrics!$K$9,Metrics!$K$2,IF(E117&lt;Metrics!$L$9,Metrics!$L$2,IF(E117&lt;Metrics!$M$9,Metrics!$M$2,IF(E117&lt;Metrics!$N$9,Metrics!$N$2,IF(E117&lt;Metrics!$O$9,Metrics!$O$2,IF(E117&lt;Metrics!$P$9,Metrics!$P$2,Metrics!$Q$2))))))))))</f>
        <v>0</v>
      </c>
      <c r="U117">
        <f>IF(G117&lt;Metrics!$G$10,Metrics!$G$2,IF(G117&lt;Metrics!$H$10,Metrics!$H$2,IF(G117&lt;Metrics!$I$10,Metrics!$I$2,IF(G117&lt;Metrics!$J$10,Metrics!$J$2,IF(G117&lt;Metrics!$K$10,Metrics!$K$2,IF(G117&lt;Metrics!$L$10,Metrics!$L$2,IF(G117&lt;Metrics!$M$10,Metrics!$M$2,IF(G117&lt;Metrics!$N$10,Metrics!$N$2,IF(G117&lt;Metrics!$O$10,Metrics!$O$2,IF(G117&lt;Metrics!$P$10,Metrics!$P$2,Metrics!$Q$2))))))))))</f>
        <v>0</v>
      </c>
      <c r="V117">
        <f>IF(H117&lt;Metrics!$G$18,Metrics!$G$2,IF(H117&lt;Metrics!$H$18,Metrics!$H$2,IF(H117&lt;Metrics!$I$18,Metrics!$I$2,IF(H117&lt;Metrics!$J$18,Metrics!$J$2,IF(H117&lt;Metrics!$K$18,Metrics!$K$2,IF(H117&lt;Metrics!$L$18,Metrics!$L$2,IF(H117&lt;Metrics!$M$18,Metrics!$M$2,IF(H117&lt;Metrics!$N$18,Metrics!$N$2,IF(H117&lt;Metrics!$O$18,Metrics!$O$2,IF(H117&lt;Metrics!$P$18,Metrics!$P$2,Metrics!$Q$2))))))))))</f>
        <v>8</v>
      </c>
      <c r="W117">
        <f>IF(I117&lt;Metrics!$G$19,Metrics!$G$2,IF(I117&lt;Metrics!$H$19,Metrics!$H$2,IF(I117&lt;Metrics!$I$19,Metrics!$I$2,IF(I117&lt;Metrics!$J$19,Metrics!$J$2,IF(I117&lt;Metrics!$K$19,Metrics!$K$2,IF(I117&lt;Metrics!$L$19,Metrics!$L$2,IF(I117&lt;Metrics!$M$19,Metrics!$M$2,IF(I117&lt;Metrics!$N$19,Metrics!$N$2,IF(I117&lt;Metrics!$O$19,Metrics!$O$2,IF(I117&lt;Metrics!$P$19,Metrics!$P$2,Metrics!$Q$2))))))))))</f>
        <v>9</v>
      </c>
      <c r="X117">
        <f>IF(J117&lt;Metrics!$G$20,Metrics!$G$2,IF(J117&lt;Metrics!$H$20,Metrics!$H$2,IF(J117&lt;Metrics!$I$20,Metrics!$I$2,IF(J117&lt;Metrics!$J$20,Metrics!$J$2,IF(J117&lt;Metrics!$K$20,Metrics!$K$2,IF(J117&lt;Metrics!$L$20,Metrics!$L$2,IF(J117&lt;Metrics!$M$20,Metrics!$M$2,IF(J117&lt;Metrics!$N$20,Metrics!$N$2,IF(J117&lt;Metrics!$O$20,Metrics!$O$2,IF(J117&lt;Metrics!$P$20,Metrics!$P$2,Metrics!$Q$2))))))))))</f>
        <v>9</v>
      </c>
      <c r="Y117">
        <f>IF(K117&lt;Metrics!$G$12,Metrics!$G$2,IF(K117&lt;Metrics!$H$12,Metrics!$H$2,IF(K117&lt;Metrics!$I$12,Metrics!$I$2,IF(K117&lt;Metrics!$J$12,Metrics!$J$2,IF(K117&lt;Metrics!$K$12,Metrics!$K$2,IF(K117&lt;Metrics!$L$12,Metrics!$L$2,IF(K117&lt;Metrics!$M$12,Metrics!$M$2,IF(K117&lt;Metrics!$N$12,Metrics!$N$2,IF(K117&lt;Metrics!$O$12,Metrics!$O$2,IF(K117&lt;Metrics!$P$12,Metrics!$P$2,Metrics!$Q$2))))))))))</f>
        <v>6</v>
      </c>
      <c r="Z117">
        <f>IF(L117&lt;Metrics!$G$13,Metrics!$G$2,IF(L117&lt;Metrics!$H$13,Metrics!$H$2,IF(L117&lt;Metrics!$I$13,Metrics!$I$2,IF(L117&lt;Metrics!$J$13,Metrics!$J$2,IF(L117&lt;Metrics!$K$13,Metrics!$K$2,IF(L117&lt;Metrics!$L$13,Metrics!$L$2,IF(L117&lt;Metrics!$M$13,Metrics!$M$2,IF(L117&lt;Metrics!$N$13,Metrics!$N$2,IF(L117&lt;Metrics!$O$13,Metrics!$O$2,IF(L117&lt;Metrics!$P$13,Metrics!$P$2,Metrics!$Q$2))))))))))</f>
        <v>6</v>
      </c>
      <c r="AA117">
        <f>IF(M117&lt;Metrics!$G$14,Metrics!$G$2,IF(M117&lt;Metrics!$H$14,Metrics!$H$2,IF(M117&lt;Metrics!$I$14,Metrics!$I$2,IF(M117&lt;Metrics!$J$14,Metrics!$J$2,IF(M117&lt;Metrics!$K$14,Metrics!$K$2,IF(M117&lt;Metrics!$L$14,Metrics!$L$2,IF(M117&lt;Metrics!$M$14,Metrics!$M$2,IF(M117&lt;Metrics!$N$14,Metrics!$N$2,IF(M117&lt;Metrics!$O$14,Metrics!$O$2,IF(M117&lt;Metrics!$P$14,Metrics!$P$2,Metrics!$Q$2))))))))))</f>
        <v>7</v>
      </c>
      <c r="AB117">
        <f>IF(N117&lt;Metrics!$G$16,Metrics!$G$2,IF(N117&lt;Metrics!$H$16,Metrics!$H$2,IF(N117&lt;Metrics!$I$16,Metrics!$I$2,IF(N117&lt;Metrics!$J$16,Metrics!$J$2,IF(N117&lt;Metrics!$K$16,Metrics!$K$2,IF(N117&lt;Metrics!$L$16,Metrics!$L$2,IF(N117&lt;Metrics!$M$16,Metrics!$M$2,IF(N117&lt;Metrics!$N$16,Metrics!$N$2,IF(N117&lt;Metrics!$O$16,Metrics!$O$2,IF(N117&lt;Metrics!$P$16,Metrics!$P$2,Metrics!$Q$2))))))))))</f>
        <v>10</v>
      </c>
      <c r="AC117">
        <f>IF(O117&lt;Metrics!$G$22,Metrics!$G$2,IF(O117&lt;Metrics!$H$22,Metrics!$H$2,IF(O117&lt;Metrics!$I$22,Metrics!$I$2,IF(O117&lt;Metrics!$J$22,Metrics!$J$2,IF(O117&lt;Metrics!$K$22,Metrics!$K$2,IF(O117&lt;Metrics!$L$22,Metrics!$L$2,IF(O117&lt;Metrics!$M$22,Metrics!$M$2,IF(O117&lt;Metrics!$N$22,Metrics!$N$2,IF(O117&lt;Metrics!$O$22,Metrics!$O$2,IF(O117&lt;Metrics!$P$22,Metrics!$P$2,Metrics!$Q$2))))))))))</f>
        <v>3</v>
      </c>
      <c r="AD117" s="38">
        <f>(P117*Metrics!F$4)+(Q117*Metrics!F$8)+(S117*Metrics!F$9)+(U117*Metrics!F$10)+(V117*Metrics!F$18)+('Final Metrics'!W5*Metrics!F$19)+('Final Metrics'!X5*Metrics!F$20)+('Final Metrics'!Y5*Metrics!F$12)+('Final Metrics'!Z5*Metrics!F$13)+('Final Metrics'!AA5*Metrics!F$14)+('Final Metrics'!AB5*Metrics!F$16)</f>
        <v>316.125</v>
      </c>
      <c r="AE117" s="39">
        <f>AD117/AD$1</f>
        <v>0.31612499999999999</v>
      </c>
    </row>
    <row r="118" spans="1:31">
      <c r="A118" s="12" t="s">
        <v>288</v>
      </c>
      <c r="B118" s="14">
        <v>22775</v>
      </c>
      <c r="C118" s="16">
        <v>4.25</v>
      </c>
      <c r="D118" s="14">
        <v>226</v>
      </c>
      <c r="E118" s="14">
        <v>1698</v>
      </c>
      <c r="F118" s="14"/>
      <c r="G118" s="14">
        <v>7216.5</v>
      </c>
      <c r="H118" s="98">
        <v>67</v>
      </c>
      <c r="I118" s="98">
        <v>953</v>
      </c>
      <c r="J118" s="98">
        <v>87</v>
      </c>
      <c r="K118" s="98">
        <v>494085</v>
      </c>
      <c r="L118" s="98">
        <v>2124</v>
      </c>
      <c r="M118" s="98">
        <v>6814</v>
      </c>
      <c r="N118" s="98">
        <v>87</v>
      </c>
      <c r="O118" s="48">
        <v>8434</v>
      </c>
      <c r="P118">
        <f>IF(B118&lt;Metrics!$G$4,Metrics!$G$2,IF(B118&lt;Metrics!$H$4,Metrics!$H$2,IF(B118&lt;Metrics!$I$4,Metrics!$I$2,IF(B118&lt;Metrics!$J$4,Metrics!$J$2,IF(B118&lt;Metrics!$K$4,Metrics!$K$2,IF(B118&lt;Metrics!$L$4,Metrics!$L$2,IF(B118&lt;Metrics!$M$4,Metrics!$M$2,IF(B118&lt;Metrics!$N$4,Metrics!$N$2,IF(B118&lt;Metrics!$O$4,Metrics!$O$2,IF(B118&lt;Metrics!$P$4,Metrics!$P$2,Metrics!$Q$2))))))))))</f>
        <v>10</v>
      </c>
      <c r="Q118">
        <f>IF(C118=Metrics!$G$8,Metrics!$G$2,IF(C118&lt;Metrics!$H$8,Metrics!$H$2,IF(C118&lt;Metrics!$I$8,Metrics!$I$2,IF(C118&lt;Metrics!$J$8,Metrics!$J$2,IF(C118&lt;Metrics!$K$8,Metrics!$K$2,IF(C118&lt;Metrics!$L$8,Metrics!$L$2,IF(C118&lt;Metrics!$M$8,Metrics!$M$2,IF(C118&lt;Metrics!$N$8,Metrics!$N$2,IF(C118&lt;Metrics!$O$8,Metrics!$O$2,IF(C118&lt;Metrics!$P$8,Metrics!$P$2,Metrics!$Q$2))))))))))</f>
        <v>9</v>
      </c>
      <c r="S118">
        <f>IF(E118&lt;Metrics!$G$9,Metrics!$G$2,IF(E118&lt;Metrics!$H$9,Metrics!$H$2,IF(E118&lt;Metrics!$I$9,Metrics!$I$2,IF(E118&lt;Metrics!$J$9,Metrics!$J$2,IF(E118&lt;Metrics!$K$9,Metrics!$K$2,IF(E118&lt;Metrics!$L$9,Metrics!$L$2,IF(E118&lt;Metrics!$M$9,Metrics!$M$2,IF(E118&lt;Metrics!$N$9,Metrics!$N$2,IF(E118&lt;Metrics!$O$9,Metrics!$O$2,IF(E118&lt;Metrics!$P$9,Metrics!$P$2,Metrics!$Q$2))))))))))</f>
        <v>10</v>
      </c>
      <c r="U118">
        <f>IF(G118&lt;Metrics!$G$10,Metrics!$G$2,IF(G118&lt;Metrics!$H$10,Metrics!$H$2,IF(G118&lt;Metrics!$I$10,Metrics!$I$2,IF(G118&lt;Metrics!$J$10,Metrics!$J$2,IF(G118&lt;Metrics!$K$10,Metrics!$K$2,IF(G118&lt;Metrics!$L$10,Metrics!$L$2,IF(G118&lt;Metrics!$M$10,Metrics!$M$2,IF(G118&lt;Metrics!$N$10,Metrics!$N$2,IF(G118&lt;Metrics!$O$10,Metrics!$O$2,IF(G118&lt;Metrics!$P$10,Metrics!$P$2,Metrics!$Q$2))))))))))</f>
        <v>10</v>
      </c>
      <c r="V118">
        <f>IF(H118&lt;Metrics!$G$18,Metrics!$G$2,IF(H118&lt;Metrics!$H$18,Metrics!$H$2,IF(H118&lt;Metrics!$I$18,Metrics!$I$2,IF(H118&lt;Metrics!$J$18,Metrics!$J$2,IF(H118&lt;Metrics!$K$18,Metrics!$K$2,IF(H118&lt;Metrics!$L$18,Metrics!$L$2,IF(H118&lt;Metrics!$M$18,Metrics!$M$2,IF(H118&lt;Metrics!$N$18,Metrics!$N$2,IF(H118&lt;Metrics!$O$18,Metrics!$O$2,IF(H118&lt;Metrics!$P$18,Metrics!$P$2,Metrics!$Q$2))))))))))</f>
        <v>9</v>
      </c>
      <c r="W118">
        <f>IF(I118&lt;Metrics!$G$19,Metrics!$G$2,IF(I118&lt;Metrics!$H$19,Metrics!$H$2,IF(I118&lt;Metrics!$I$19,Metrics!$I$2,IF(I118&lt;Metrics!$J$19,Metrics!$J$2,IF(I118&lt;Metrics!$K$19,Metrics!$K$2,IF(I118&lt;Metrics!$L$19,Metrics!$L$2,IF(I118&lt;Metrics!$M$19,Metrics!$M$2,IF(I118&lt;Metrics!$N$19,Metrics!$N$2,IF(I118&lt;Metrics!$O$19,Metrics!$O$2,IF(I118&lt;Metrics!$P$19,Metrics!$P$2,Metrics!$Q$2))))))))))</f>
        <v>10</v>
      </c>
      <c r="X118">
        <f>IF(J118&lt;Metrics!$G$20,Metrics!$G$2,IF(J118&lt;Metrics!$H$20,Metrics!$H$2,IF(J118&lt;Metrics!$I$20,Metrics!$I$2,IF(J118&lt;Metrics!$J$20,Metrics!$J$2,IF(J118&lt;Metrics!$K$20,Metrics!$K$2,IF(J118&lt;Metrics!$L$20,Metrics!$L$2,IF(J118&lt;Metrics!$M$20,Metrics!$M$2,IF(J118&lt;Metrics!$N$20,Metrics!$N$2,IF(J118&lt;Metrics!$O$20,Metrics!$O$2,IF(J118&lt;Metrics!$P$20,Metrics!$P$2,Metrics!$Q$2))))))))))</f>
        <v>10</v>
      </c>
      <c r="Y118">
        <f>IF(K118&lt;Metrics!$G$12,Metrics!$G$2,IF(K118&lt;Metrics!$H$12,Metrics!$H$2,IF(K118&lt;Metrics!$I$12,Metrics!$I$2,IF(K118&lt;Metrics!$J$12,Metrics!$J$2,IF(K118&lt;Metrics!$K$12,Metrics!$K$2,IF(K118&lt;Metrics!$L$12,Metrics!$L$2,IF(K118&lt;Metrics!$M$12,Metrics!$M$2,IF(K118&lt;Metrics!$N$12,Metrics!$N$2,IF(K118&lt;Metrics!$O$12,Metrics!$O$2,IF(K118&lt;Metrics!$P$12,Metrics!$P$2,Metrics!$Q$2))))))))))</f>
        <v>8</v>
      </c>
      <c r="Z118">
        <f>IF(L118&lt;Metrics!$G$13,Metrics!$G$2,IF(L118&lt;Metrics!$H$13,Metrics!$H$2,IF(L118&lt;Metrics!$I$13,Metrics!$I$2,IF(L118&lt;Metrics!$J$13,Metrics!$J$2,IF(L118&lt;Metrics!$K$13,Metrics!$K$2,IF(L118&lt;Metrics!$L$13,Metrics!$L$2,IF(L118&lt;Metrics!$M$13,Metrics!$M$2,IF(L118&lt;Metrics!$N$13,Metrics!$N$2,IF(L118&lt;Metrics!$O$13,Metrics!$O$2,IF(L118&lt;Metrics!$P$13,Metrics!$P$2,Metrics!$Q$2))))))))))</f>
        <v>5</v>
      </c>
      <c r="AA118">
        <f>IF(M118&lt;Metrics!$G$14,Metrics!$G$2,IF(M118&lt;Metrics!$H$14,Metrics!$H$2,IF(M118&lt;Metrics!$I$14,Metrics!$I$2,IF(M118&lt;Metrics!$J$14,Metrics!$J$2,IF(M118&lt;Metrics!$K$14,Metrics!$K$2,IF(M118&lt;Metrics!$L$14,Metrics!$L$2,IF(M118&lt;Metrics!$M$14,Metrics!$M$2,IF(M118&lt;Metrics!$N$14,Metrics!$N$2,IF(M118&lt;Metrics!$O$14,Metrics!$O$2,IF(M118&lt;Metrics!$P$14,Metrics!$P$2,Metrics!$Q$2))))))))))</f>
        <v>4</v>
      </c>
      <c r="AB118">
        <f>IF(N118&lt;Metrics!$G$16,Metrics!$G$2,IF(N118&lt;Metrics!$H$16,Metrics!$H$2,IF(N118&lt;Metrics!$I$16,Metrics!$I$2,IF(N118&lt;Metrics!$J$16,Metrics!$J$2,IF(N118&lt;Metrics!$K$16,Metrics!$K$2,IF(N118&lt;Metrics!$L$16,Metrics!$L$2,IF(N118&lt;Metrics!$M$16,Metrics!$M$2,IF(N118&lt;Metrics!$N$16,Metrics!$N$2,IF(N118&lt;Metrics!$O$16,Metrics!$O$2,IF(N118&lt;Metrics!$P$16,Metrics!$P$2,Metrics!$Q$2))))))))))</f>
        <v>10</v>
      </c>
      <c r="AC118">
        <f>IF(O118&lt;Metrics!$G$22,Metrics!$G$2,IF(O118&lt;Metrics!$H$22,Metrics!$H$2,IF(O118&lt;Metrics!$I$22,Metrics!$I$2,IF(O118&lt;Metrics!$J$22,Metrics!$J$2,IF(O118&lt;Metrics!$K$22,Metrics!$K$2,IF(O118&lt;Metrics!$L$22,Metrics!$L$2,IF(O118&lt;Metrics!$M$22,Metrics!$M$2,IF(O118&lt;Metrics!$N$22,Metrics!$N$2,IF(O118&lt;Metrics!$O$22,Metrics!$O$2,IF(O118&lt;Metrics!$P$22,Metrics!$P$2,Metrics!$Q$2))))))))))</f>
        <v>5</v>
      </c>
      <c r="AD118" s="38">
        <f>(P118*Metrics!F$4)+(Q118*Metrics!F$8)+(S118*Metrics!F$9)+(U118*Metrics!F$10)+(V118*Metrics!F$18)+('Final Metrics'!W3*Metrics!F$19)+('Final Metrics'!X3*Metrics!F$20)+('Final Metrics'!Y3*Metrics!F$12)+('Final Metrics'!Z3*Metrics!F$13)+('Final Metrics'!AA3*Metrics!F$14)+('Final Metrics'!AB3*Metrics!F$16)</f>
        <v>650.625</v>
      </c>
      <c r="AE118" s="39">
        <f>AD118/AD$1</f>
        <v>0.65062500000000001</v>
      </c>
    </row>
    <row r="119" spans="1:31">
      <c r="A119" s="12" t="s">
        <v>293</v>
      </c>
      <c r="B119" s="14">
        <v>47</v>
      </c>
      <c r="C119" s="16">
        <v>5</v>
      </c>
      <c r="D119" s="14">
        <v>79</v>
      </c>
      <c r="E119" s="14">
        <v>79</v>
      </c>
      <c r="F119" s="14"/>
      <c r="G119" s="14">
        <v>395</v>
      </c>
      <c r="H119" s="98">
        <v>37</v>
      </c>
      <c r="I119" s="98">
        <v>724</v>
      </c>
      <c r="J119" s="98">
        <v>46</v>
      </c>
      <c r="K119" s="98">
        <v>2624</v>
      </c>
      <c r="L119" s="98">
        <v>2846</v>
      </c>
      <c r="M119" s="98">
        <v>5700</v>
      </c>
      <c r="N119" s="98">
        <v>62</v>
      </c>
      <c r="O119" s="48">
        <v>2</v>
      </c>
      <c r="P119">
        <f>IF(B119&lt;Metrics!$G$4,Metrics!$G$2,IF(B119&lt;Metrics!$H$4,Metrics!$H$2,IF(B119&lt;Metrics!$I$4,Metrics!$I$2,IF(B119&lt;Metrics!$J$4,Metrics!$J$2,IF(B119&lt;Metrics!$K$4,Metrics!$K$2,IF(B119&lt;Metrics!$L$4,Metrics!$L$2,IF(B119&lt;Metrics!$M$4,Metrics!$M$2,IF(B119&lt;Metrics!$N$4,Metrics!$N$2,IF(B119&lt;Metrics!$O$4,Metrics!$O$2,IF(B119&lt;Metrics!$P$4,Metrics!$P$2,Metrics!Q$2))))))))))</f>
        <v>1</v>
      </c>
      <c r="Q119">
        <f>IF(C119=Metrics!$G$8,Metrics!$G$2,IF(C119&lt;Metrics!$H$8,Metrics!$H$2,IF(C119&lt;Metrics!$I$8,Metrics!$I$2,IF(C119&lt;Metrics!$J$8,Metrics!$J$2,IF(C119&lt;Metrics!$K$8,Metrics!$K$2,IF(C119&lt;Metrics!$L$8,Metrics!$L$2,IF(C119&lt;Metrics!$M$8,Metrics!$M$2,IF(C119&lt;Metrics!$N$8,Metrics!$N$2,IF(C119&lt;Metrics!$O$8,Metrics!$O$2,IF(C119&lt;Metrics!$P$8,Metrics!$P$2,Metrics!$Q$2))))))))))</f>
        <v>10</v>
      </c>
      <c r="S119">
        <f>IF(E119&lt;Metrics!$G$9,Metrics!$G$2,IF(E119&lt;Metrics!$H$9,Metrics!$H$2,IF(E119&lt;Metrics!$I$9,Metrics!$I$2,IF(E119&lt;Metrics!$J$9,Metrics!$J$2,IF(E119&lt;Metrics!$K$9,Metrics!$K$2,IF(E119&lt;Metrics!$L$9,Metrics!$L$2,IF(E119&lt;Metrics!$M$9,Metrics!$M$2,IF(E119&lt;Metrics!$N$9,Metrics!$N$2,IF(E119&lt;Metrics!$O$9,Metrics!$O$2,IF(E119&lt;Metrics!$P$9,Metrics!$P$2,Metrics!$Q$2))))))))))</f>
        <v>4</v>
      </c>
      <c r="U119">
        <f>IF(G119&lt;Metrics!$G$10,Metrics!$G$2,IF(G119&lt;Metrics!$H$10,Metrics!$H$2,IF(G119&lt;Metrics!$I$10,Metrics!$I$2,IF(G119&lt;Metrics!$J$10,Metrics!$J$2,IF(G119&lt;Metrics!$K$10,Metrics!$K$2,IF(G119&lt;Metrics!$L$10,Metrics!$L$2,IF(G119&lt;Metrics!$M$10,Metrics!$M$2,IF(G119&lt;Metrics!$N$10,Metrics!$N$2,IF(G119&lt;Metrics!$O$10,Metrics!$O$2,IF(G119&lt;Metrics!$P$10,Metrics!$P$2,Metrics!$Q$2))))))))))</f>
        <v>6</v>
      </c>
      <c r="V119">
        <f>IF(H119&lt;Metrics!$G$18,Metrics!$G$2,IF(H119&lt;Metrics!$H$18,Metrics!$H$2,IF(H119&lt;Metrics!$I$18,Metrics!$I$2,IF(H119&lt;Metrics!$J$18,Metrics!$J$2,IF(H119&lt;Metrics!$K$18,Metrics!$K$2,IF(H119&lt;Metrics!$L$18,Metrics!$L$2,IF(H119&lt;Metrics!$M$18,Metrics!$M$2,IF(H119&lt;Metrics!$N$18,Metrics!$N$2,IF(H119&lt;Metrics!$O$18,Metrics!$O$2,IF(H119&lt;Metrics!$P$18,Metrics!$P$2,Metrics!$Q$2))))))))))</f>
        <v>5</v>
      </c>
      <c r="W119">
        <f>IF(I119&lt;Metrics!$G$19,Metrics!$G$2,IF(I119&lt;Metrics!$H$19,Metrics!$H$2,IF(I119&lt;Metrics!$I$19,Metrics!$I$2,IF(I119&lt;Metrics!$J$19,Metrics!$J$2,IF(I119&lt;Metrics!$K$19,Metrics!$K$2,IF(I119&lt;Metrics!$L$19,Metrics!$L$2,IF(I119&lt;Metrics!$M$19,Metrics!$M$2,IF(I119&lt;Metrics!$N$19,Metrics!$N$2,IF(I119&lt;Metrics!$O$19,Metrics!$O$2,IF(I119&lt;Metrics!$P$19,Metrics!$P$2,Metrics!$Q$2))))))))))</f>
        <v>5</v>
      </c>
      <c r="X119">
        <f>IF(J119&lt;Metrics!$G$20,Metrics!$G$2,IF(J119&lt;Metrics!$H$20,Metrics!$H$2,IF(J119&lt;Metrics!$I$20,Metrics!$I$2,IF(J119&lt;Metrics!$J$20,Metrics!$J$2,IF(J119&lt;Metrics!$K$20,Metrics!$K$2,IF(J119&lt;Metrics!$L$20,Metrics!$L$2,IF(J119&lt;Metrics!$M$20,Metrics!$M$2,IF(J119&lt;Metrics!$N$20,Metrics!$N$2,IF(J119&lt;Metrics!$O$20,Metrics!$O$2,IF(J119&lt;Metrics!$P$20,Metrics!$P$2,Metrics!$Q$2))))))))))</f>
        <v>5</v>
      </c>
      <c r="Y119">
        <f>IF(K119&lt;Metrics!$G$12,Metrics!$G$2,IF(K119&lt;Metrics!$H$12,Metrics!$H$2,IF(K119&lt;Metrics!$I$12,Metrics!$I$2,IF(K119&lt;Metrics!$J$12,Metrics!$J$2,IF(K119&lt;Metrics!$K$12,Metrics!$K$2,IF(K119&lt;Metrics!$L$12,Metrics!$L$2,IF(K119&lt;Metrics!$M$12,Metrics!$M$2,IF(K119&lt;Metrics!$N$12,Metrics!$N$2,IF(K119&lt;Metrics!$O$12,Metrics!$O$2,IF(K119&lt;Metrics!$P$12,Metrics!$P$2,Metrics!$Q$2))))))))))</f>
        <v>2</v>
      </c>
      <c r="Z119">
        <f>IF(L119&lt;Metrics!$G$13,Metrics!$G$2,IF(L119&lt;Metrics!$H$13,Metrics!$H$2,IF(L119&lt;Metrics!$I$13,Metrics!$I$2,IF(L119&lt;Metrics!$J$13,Metrics!$J$2,IF(L119&lt;Metrics!$K$13,Metrics!$K$2,IF(L119&lt;Metrics!$L$13,Metrics!$L$2,IF(L119&lt;Metrics!$M$13,Metrics!$M$2,IF(L119&lt;Metrics!$N$13,Metrics!$N$2,IF(L119&lt;Metrics!$O$13,Metrics!$O$2,IF(L119&lt;Metrics!$P$13,Metrics!$P$2,Metrics!$Q$2))))))))))</f>
        <v>5</v>
      </c>
      <c r="AA119">
        <f>IF(M119&lt;Metrics!$G$14,Metrics!$G$2,IF(M119&lt;Metrics!$H$14,Metrics!$H$2,IF(M119&lt;Metrics!$I$14,Metrics!$I$2,IF(M119&lt;Metrics!$J$14,Metrics!$J$2,IF(M119&lt;Metrics!$K$14,Metrics!$K$2,IF(M119&lt;Metrics!$L$14,Metrics!$L$2,IF(M119&lt;Metrics!$M$14,Metrics!$M$2,IF(M119&lt;Metrics!$N$14,Metrics!$N$2,IF(M119&lt;Metrics!$O$14,Metrics!$O$2,IF(M119&lt;Metrics!$P$14,Metrics!$P$2,Metrics!$Q$2))))))))))</f>
        <v>3</v>
      </c>
      <c r="AB119">
        <f>IF(N119&lt;Metrics!$G$16,Metrics!$G$2,IF(N119&lt;Metrics!$H$16,Metrics!$H$2,IF(N119&lt;Metrics!$I$16,Metrics!$I$2,IF(N119&lt;Metrics!$J$16,Metrics!$J$2,IF(N119&lt;Metrics!$K$16,Metrics!$K$2,IF(N119&lt;Metrics!$L$16,Metrics!$L$2,IF(N119&lt;Metrics!$M$16,Metrics!$M$2,IF(N119&lt;Metrics!$N$16,Metrics!$N$2,IF(N119&lt;Metrics!$O$16,Metrics!$O$2,IF(N119&lt;Metrics!$P$16,Metrics!$P$2,Metrics!$Q$2))))))))))</f>
        <v>7</v>
      </c>
      <c r="AC119">
        <f>IF(O119&lt;Metrics!$G$22,Metrics!$G$2,IF(O119&lt;Metrics!$H$22,Metrics!$H$2,IF(O119&lt;Metrics!$I$22,Metrics!$I$2,IF(O119&lt;Metrics!$J$22,Metrics!$J$2,IF(O119&lt;Metrics!$K$22,Metrics!$K$2,IF(O119&lt;Metrics!$L$22,Metrics!$L$2,IF(O119&lt;Metrics!$M$22,Metrics!$M$2,IF(O119&lt;Metrics!$N$22,Metrics!$N$2,IF(O119&lt;Metrics!$O$22,Metrics!$O$2,IF(O119&lt;Metrics!$P$22,Metrics!$P$2,Metrics!$Q$2))))))))))</f>
        <v>1</v>
      </c>
      <c r="AD119" s="38">
        <f>(P119*Metrics!F$4)+(Q119*Metrics!F$8)+(S119*Metrics!F$9)+(U119*Metrics!F$10)+(V119*Metrics!F$18)+('Final Metrics'!W83*Metrics!F$19)+('Final Metrics'!X83*Metrics!F$20)+('Final Metrics'!Y83*Metrics!F$12)+('Final Metrics'!Z83*Metrics!F$13)+('Final Metrics'!AA83*Metrics!F$14)+('Final Metrics'!AB83*Metrics!F$16)</f>
        <v>278.875</v>
      </c>
      <c r="AE119" s="39">
        <f>AD119/AD$1</f>
        <v>0.27887499999999998</v>
      </c>
    </row>
    <row r="120" spans="1:31">
      <c r="A120" s="12" t="s">
        <v>296</v>
      </c>
      <c r="B120" s="14">
        <v>46</v>
      </c>
      <c r="C120" s="16">
        <v>5</v>
      </c>
      <c r="D120" s="14">
        <v>1</v>
      </c>
      <c r="E120" s="14">
        <v>1</v>
      </c>
      <c r="F120" s="14"/>
      <c r="G120" s="14">
        <v>5</v>
      </c>
      <c r="H120" s="98">
        <v>48</v>
      </c>
      <c r="I120" s="98">
        <v>724</v>
      </c>
      <c r="J120" s="98">
        <v>42</v>
      </c>
      <c r="K120" s="98">
        <v>4431</v>
      </c>
      <c r="L120" s="98">
        <v>1894</v>
      </c>
      <c r="M120" s="98">
        <v>8825</v>
      </c>
      <c r="N120" s="98">
        <v>55</v>
      </c>
      <c r="O120" s="48">
        <v>21</v>
      </c>
      <c r="P120">
        <f>IF(B120&lt;Metrics!$G$4,Metrics!$G$2,IF(B120&lt;Metrics!$H$4,Metrics!$H$2,IF(B120&lt;Metrics!$I$4,Metrics!$I$2,IF(B120&lt;Metrics!$J$4,Metrics!$J$2,IF(B120&lt;Metrics!$K$4,Metrics!$K$2,IF(B120&lt;Metrics!$L$4,Metrics!$L$2,IF(B120&lt;Metrics!$M$4,Metrics!$M$2,IF(B120&lt;Metrics!$N$4,Metrics!$N$2,IF(B120&lt;Metrics!$O$4,Metrics!$O$2,IF(B120&lt;Metrics!$P$4,Metrics!$P$2,Metrics!Q$2))))))))))</f>
        <v>1</v>
      </c>
      <c r="Q120">
        <f>IF(C120=Metrics!$G$8,Metrics!$G$2,IF(C120&lt;Metrics!$H$8,Metrics!$H$2,IF(C120&lt;Metrics!$I$8,Metrics!$I$2,IF(C120&lt;Metrics!$J$8,Metrics!$J$2,IF(C120&lt;Metrics!$K$8,Metrics!$K$2,IF(C120&lt;Metrics!$L$8,Metrics!$L$2,IF(C120&lt;Metrics!$M$8,Metrics!$M$2,IF(C120&lt;Metrics!$N$8,Metrics!$N$2,IF(C120&lt;Metrics!$O$8,Metrics!$O$2,IF(C120&lt;Metrics!$P$8,Metrics!$P$2,Metrics!$Q$2))))))))))</f>
        <v>10</v>
      </c>
      <c r="S120">
        <f>IF(E120&lt;Metrics!$G$9,Metrics!$G$2,IF(E120&lt;Metrics!$H$9,Metrics!$H$2,IF(E120&lt;Metrics!$I$9,Metrics!$I$2,IF(E120&lt;Metrics!$J$9,Metrics!$J$2,IF(E120&lt;Metrics!$K$9,Metrics!$K$2,IF(E120&lt;Metrics!$L$9,Metrics!$L$2,IF(E120&lt;Metrics!$M$9,Metrics!$M$2,IF(E120&lt;Metrics!$N$9,Metrics!$N$2,IF(E120&lt;Metrics!$O$9,Metrics!$O$2,IF(E120&lt;Metrics!$P$9,Metrics!$P$2,Metrics!$Q$2))))))))))</f>
        <v>0</v>
      </c>
      <c r="U120">
        <f>IF(G120&lt;Metrics!$G$10,Metrics!$G$2,IF(G120&lt;Metrics!$H$10,Metrics!$H$2,IF(G120&lt;Metrics!$I$10,Metrics!$I$2,IF(G120&lt;Metrics!$J$10,Metrics!$J$2,IF(G120&lt;Metrics!$K$10,Metrics!$K$2,IF(G120&lt;Metrics!$L$10,Metrics!$L$2,IF(G120&lt;Metrics!$M$10,Metrics!$M$2,IF(G120&lt;Metrics!$N$10,Metrics!$N$2,IF(G120&lt;Metrics!$O$10,Metrics!$O$2,IF(G120&lt;Metrics!$P$10,Metrics!$P$2,Metrics!$Q$2))))))))))</f>
        <v>0</v>
      </c>
      <c r="V120">
        <f>IF(H120&lt;Metrics!$G$18,Metrics!$G$2,IF(H120&lt;Metrics!$H$18,Metrics!$H$2,IF(H120&lt;Metrics!$I$18,Metrics!$I$2,IF(H120&lt;Metrics!$J$18,Metrics!$J$2,IF(H120&lt;Metrics!$K$18,Metrics!$K$2,IF(H120&lt;Metrics!$L$18,Metrics!$L$2,IF(H120&lt;Metrics!$M$18,Metrics!$M$2,IF(H120&lt;Metrics!$N$18,Metrics!$N$2,IF(H120&lt;Metrics!$O$18,Metrics!$O$2,IF(H120&lt;Metrics!$P$18,Metrics!$P$2,Metrics!$Q$2))))))))))</f>
        <v>7</v>
      </c>
      <c r="W120">
        <f>IF(I120&lt;Metrics!$G$19,Metrics!$G$2,IF(I120&lt;Metrics!$H$19,Metrics!$H$2,IF(I120&lt;Metrics!$I$19,Metrics!$I$2,IF(I120&lt;Metrics!$J$19,Metrics!$J$2,IF(I120&lt;Metrics!$K$19,Metrics!$K$2,IF(I120&lt;Metrics!$L$19,Metrics!$L$2,IF(I120&lt;Metrics!$M$19,Metrics!$M$2,IF(I120&lt;Metrics!$N$19,Metrics!$N$2,IF(I120&lt;Metrics!$O$19,Metrics!$O$2,IF(I120&lt;Metrics!$P$19,Metrics!$P$2,Metrics!$Q$2))))))))))</f>
        <v>5</v>
      </c>
      <c r="X120">
        <f>IF(J120&lt;Metrics!$G$20,Metrics!$G$2,IF(J120&lt;Metrics!$H$20,Metrics!$H$2,IF(J120&lt;Metrics!$I$20,Metrics!$I$2,IF(J120&lt;Metrics!$J$20,Metrics!$J$2,IF(J120&lt;Metrics!$K$20,Metrics!$K$2,IF(J120&lt;Metrics!$L$20,Metrics!$L$2,IF(J120&lt;Metrics!$M$20,Metrics!$M$2,IF(J120&lt;Metrics!$N$20,Metrics!$N$2,IF(J120&lt;Metrics!$O$20,Metrics!$O$2,IF(J120&lt;Metrics!$P$20,Metrics!$P$2,Metrics!$Q$2))))))))))</f>
        <v>4</v>
      </c>
      <c r="Y120">
        <f>IF(K120&lt;Metrics!$G$12,Metrics!$G$2,IF(K120&lt;Metrics!$H$12,Metrics!$H$2,IF(K120&lt;Metrics!$I$12,Metrics!$I$2,IF(K120&lt;Metrics!$J$12,Metrics!$J$2,IF(K120&lt;Metrics!$K$12,Metrics!$K$2,IF(K120&lt;Metrics!$L$12,Metrics!$L$2,IF(K120&lt;Metrics!$M$12,Metrics!$M$2,IF(K120&lt;Metrics!$N$12,Metrics!$N$2,IF(K120&lt;Metrics!$O$12,Metrics!$O$2,IF(K120&lt;Metrics!$P$12,Metrics!$P$2,Metrics!$Q$2))))))))))</f>
        <v>3</v>
      </c>
      <c r="Z120">
        <f>IF(L120&lt;Metrics!$G$13,Metrics!$G$2,IF(L120&lt;Metrics!$H$13,Metrics!$H$2,IF(L120&lt;Metrics!$I$13,Metrics!$I$2,IF(L120&lt;Metrics!$J$13,Metrics!$J$2,IF(L120&lt;Metrics!$K$13,Metrics!$K$2,IF(L120&lt;Metrics!$L$13,Metrics!$L$2,IF(L120&lt;Metrics!$M$13,Metrics!$M$2,IF(L120&lt;Metrics!$N$13,Metrics!$N$2,IF(L120&lt;Metrics!$O$13,Metrics!$O$2,IF(L120&lt;Metrics!$P$13,Metrics!$P$2,Metrics!$Q$2))))))))))</f>
        <v>5</v>
      </c>
      <c r="AA120">
        <f>IF(M120&lt;Metrics!$G$14,Metrics!$G$2,IF(M120&lt;Metrics!$H$14,Metrics!$H$2,IF(M120&lt;Metrics!$I$14,Metrics!$I$2,IF(M120&lt;Metrics!$J$14,Metrics!$J$2,IF(M120&lt;Metrics!$K$14,Metrics!$K$2,IF(M120&lt;Metrics!$L$14,Metrics!$L$2,IF(M120&lt;Metrics!$M$14,Metrics!$M$2,IF(M120&lt;Metrics!$N$14,Metrics!$N$2,IF(M120&lt;Metrics!$O$14,Metrics!$O$2,IF(M120&lt;Metrics!$P$14,Metrics!$P$2,Metrics!$Q$2))))))))))</f>
        <v>4</v>
      </c>
      <c r="AB120">
        <f>IF(N120&lt;Metrics!$G$16,Metrics!$G$2,IF(N120&lt;Metrics!$H$16,Metrics!$H$2,IF(N120&lt;Metrics!$I$16,Metrics!$I$2,IF(N120&lt;Metrics!$J$16,Metrics!$J$2,IF(N120&lt;Metrics!$K$16,Metrics!$K$2,IF(N120&lt;Metrics!$L$16,Metrics!$L$2,IF(N120&lt;Metrics!$M$16,Metrics!$M$2,IF(N120&lt;Metrics!$N$16,Metrics!$N$2,IF(N120&lt;Metrics!$O$16,Metrics!$O$2,IF(N120&lt;Metrics!$P$16,Metrics!$P$2,Metrics!$Q$2))))))))))</f>
        <v>6</v>
      </c>
      <c r="AC120">
        <f>IF(O120&lt;Metrics!$G$22,Metrics!$G$2,IF(O120&lt;Metrics!$H$22,Metrics!$H$2,IF(O120&lt;Metrics!$I$22,Metrics!$I$2,IF(O120&lt;Metrics!$J$22,Metrics!$J$2,IF(O120&lt;Metrics!$K$22,Metrics!$K$2,IF(O120&lt;Metrics!$L$22,Metrics!$L$2,IF(O120&lt;Metrics!$M$22,Metrics!$M$2,IF(O120&lt;Metrics!$N$22,Metrics!$N$2,IF(O120&lt;Metrics!$O$22,Metrics!$O$2,IF(O120&lt;Metrics!$P$22,Metrics!$P$2,Metrics!$Q$2))))))))))</f>
        <v>1</v>
      </c>
      <c r="AD120" s="38">
        <f>(P120*Metrics!F$4)+(Q120*Metrics!F$8)+(S120*Metrics!F$9)+(U120*Metrics!F$10)+(V120*Metrics!F$18)+('Final Metrics'!W84*Metrics!F$19)+('Final Metrics'!X84*Metrics!F$20)+('Final Metrics'!Y84*Metrics!F$12)+('Final Metrics'!Z84*Metrics!F$13)+('Final Metrics'!AA84*Metrics!F$14)+('Final Metrics'!AB84*Metrics!F$16)</f>
        <v>165.5</v>
      </c>
      <c r="AE120" s="39">
        <f>AD120/AD$1</f>
        <v>0.16550000000000001</v>
      </c>
    </row>
    <row r="121" spans="1:31">
      <c r="A121" s="12" t="s">
        <v>299</v>
      </c>
      <c r="B121" s="14">
        <v>4</v>
      </c>
      <c r="C121" s="16"/>
      <c r="D121" s="14">
        <v>0</v>
      </c>
      <c r="E121" s="14">
        <v>0</v>
      </c>
      <c r="F121" s="14"/>
      <c r="G121" s="14">
        <v>0</v>
      </c>
      <c r="H121" s="98">
        <v>40</v>
      </c>
      <c r="I121" s="98">
        <v>738</v>
      </c>
      <c r="J121" s="98">
        <v>51</v>
      </c>
      <c r="K121" s="98">
        <v>1494</v>
      </c>
      <c r="L121" s="98">
        <v>1323</v>
      </c>
      <c r="M121" s="98">
        <v>12592</v>
      </c>
      <c r="N121" s="98">
        <v>67</v>
      </c>
      <c r="O121" s="48">
        <v>3081</v>
      </c>
      <c r="P121">
        <f>IF(B121&lt;Metrics!$G$4,Metrics!$G$2,IF(B121&lt;Metrics!$H$4,Metrics!$H$2,IF(B121&lt;Metrics!$I$4,Metrics!$I$2,IF(B121&lt;Metrics!$J$4,Metrics!$J$2,IF(B121&lt;Metrics!$K$4,Metrics!$K$2,IF(B121&lt;Metrics!$L$4,Metrics!$L$2,IF(B121&lt;Metrics!$M$4,Metrics!$M$2,IF(B121&lt;Metrics!$N$4,Metrics!$N$2,IF(B121&lt;Metrics!$O$4,Metrics!$O$2,IF(B121&lt;Metrics!$P$4,Metrics!$P$2,Metrics!Q$2))))))))))</f>
        <v>0</v>
      </c>
      <c r="Q121">
        <f>IF(C121=Metrics!$G$8,Metrics!$G$2,IF(C121&lt;Metrics!$H$8,Metrics!$H$2,IF(C121&lt;Metrics!$I$8,Metrics!$I$2,IF(C121&lt;Metrics!$J$8,Metrics!$J$2,IF(C121&lt;Metrics!$K$8,Metrics!$K$2,IF(C121&lt;Metrics!$L$8,Metrics!$L$2,IF(C121&lt;Metrics!$M$8,Metrics!$M$2,IF(C121&lt;Metrics!$N$8,Metrics!$N$2,IF(C121&lt;Metrics!$O$8,Metrics!$O$2,IF(C121&lt;Metrics!$P$8,Metrics!$P$2,Metrics!$Q$2))))))))))</f>
        <v>0</v>
      </c>
      <c r="S121">
        <f>IF(E121&lt;Metrics!$G$9,Metrics!$G$2,IF(E121&lt;Metrics!$H$9,Metrics!$H$2,IF(E121&lt;Metrics!$I$9,Metrics!$I$2,IF(E121&lt;Metrics!$J$9,Metrics!$J$2,IF(E121&lt;Metrics!$K$9,Metrics!$K$2,IF(E121&lt;Metrics!$L$9,Metrics!$L$2,IF(E121&lt;Metrics!$M$9,Metrics!$M$2,IF(E121&lt;Metrics!$N$9,Metrics!$N$2,IF(E121&lt;Metrics!$O$9,Metrics!$O$2,IF(E121&lt;Metrics!$P$9,Metrics!$P$2,Metrics!$Q$2))))))))))</f>
        <v>0</v>
      </c>
      <c r="U121">
        <f>IF(G121&lt;Metrics!$G$10,Metrics!$G$2,IF(G121&lt;Metrics!$H$10,Metrics!$H$2,IF(G121&lt;Metrics!$I$10,Metrics!$I$2,IF(G121&lt;Metrics!$J$10,Metrics!$J$2,IF(G121&lt;Metrics!$K$10,Metrics!$K$2,IF(G121&lt;Metrics!$L$10,Metrics!$L$2,IF(G121&lt;Metrics!$M$10,Metrics!$M$2,IF(G121&lt;Metrics!$N$10,Metrics!$N$2,IF(G121&lt;Metrics!$O$10,Metrics!$O$2,IF(G121&lt;Metrics!$P$10,Metrics!$P$2,Metrics!$Q$2))))))))))</f>
        <v>0</v>
      </c>
      <c r="V121">
        <f>IF(H121&lt;Metrics!$G$18,Metrics!$G$2,IF(H121&lt;Metrics!$H$18,Metrics!$H$2,IF(H121&lt;Metrics!$I$18,Metrics!$I$2,IF(H121&lt;Metrics!$J$18,Metrics!$J$2,IF(H121&lt;Metrics!$K$18,Metrics!$K$2,IF(H121&lt;Metrics!$L$18,Metrics!$L$2,IF(H121&lt;Metrics!$M$18,Metrics!$M$2,IF(H121&lt;Metrics!$N$18,Metrics!$N$2,IF(H121&lt;Metrics!$O$18,Metrics!$O$2,IF(H121&lt;Metrics!$P$18,Metrics!$P$2,Metrics!$Q$2))))))))))</f>
        <v>5</v>
      </c>
      <c r="W121">
        <f>IF(I121&lt;Metrics!$G$19,Metrics!$G$2,IF(I121&lt;Metrics!$H$19,Metrics!$H$2,IF(I121&lt;Metrics!$I$19,Metrics!$I$2,IF(I121&lt;Metrics!$J$19,Metrics!$J$2,IF(I121&lt;Metrics!$K$19,Metrics!$K$2,IF(I121&lt;Metrics!$L$19,Metrics!$L$2,IF(I121&lt;Metrics!$M$19,Metrics!$M$2,IF(I121&lt;Metrics!$N$19,Metrics!$N$2,IF(I121&lt;Metrics!$O$19,Metrics!$O$2,IF(I121&lt;Metrics!$P$19,Metrics!$P$2,Metrics!$Q$2))))))))))</f>
        <v>6</v>
      </c>
      <c r="X121">
        <f>IF(J121&lt;Metrics!$G$20,Metrics!$G$2,IF(J121&lt;Metrics!$H$20,Metrics!$H$2,IF(J121&lt;Metrics!$I$20,Metrics!$I$2,IF(J121&lt;Metrics!$J$20,Metrics!$J$2,IF(J121&lt;Metrics!$K$20,Metrics!$K$2,IF(J121&lt;Metrics!$L$20,Metrics!$L$2,IF(J121&lt;Metrics!$M$20,Metrics!$M$2,IF(J121&lt;Metrics!$N$20,Metrics!$N$2,IF(J121&lt;Metrics!$O$20,Metrics!$O$2,IF(J121&lt;Metrics!$P$20,Metrics!$P$2,Metrics!$Q$2))))))))))</f>
        <v>6</v>
      </c>
      <c r="Y121">
        <f>IF(K121&lt;Metrics!$G$12,Metrics!$G$2,IF(K121&lt;Metrics!$H$12,Metrics!$H$2,IF(K121&lt;Metrics!$I$12,Metrics!$I$2,IF(K121&lt;Metrics!$J$12,Metrics!$J$2,IF(K121&lt;Metrics!$K$12,Metrics!$K$2,IF(K121&lt;Metrics!$L$12,Metrics!$L$2,IF(K121&lt;Metrics!$M$12,Metrics!$M$2,IF(K121&lt;Metrics!$N$12,Metrics!$N$2,IF(K121&lt;Metrics!$O$12,Metrics!$O$2,IF(K121&lt;Metrics!$P$12,Metrics!$P$2,Metrics!$Q$2))))))))))</f>
        <v>1</v>
      </c>
      <c r="Z121">
        <f>IF(L121&lt;Metrics!$G$13,Metrics!$G$2,IF(L121&lt;Metrics!$H$13,Metrics!$H$2,IF(L121&lt;Metrics!$I$13,Metrics!$I$2,IF(L121&lt;Metrics!$J$13,Metrics!$J$2,IF(L121&lt;Metrics!$K$13,Metrics!$K$2,IF(L121&lt;Metrics!$L$13,Metrics!$L$2,IF(L121&lt;Metrics!$M$13,Metrics!$M$2,IF(L121&lt;Metrics!$N$13,Metrics!$N$2,IF(L121&lt;Metrics!$O$13,Metrics!$O$2,IF(L121&lt;Metrics!$P$13,Metrics!$P$2,Metrics!$Q$2))))))))))</f>
        <v>4</v>
      </c>
      <c r="AA121">
        <f>IF(M121&lt;Metrics!$G$14,Metrics!$G$2,IF(M121&lt;Metrics!$H$14,Metrics!$H$2,IF(M121&lt;Metrics!$I$14,Metrics!$I$2,IF(M121&lt;Metrics!$J$14,Metrics!$J$2,IF(M121&lt;Metrics!$K$14,Metrics!$K$2,IF(M121&lt;Metrics!$L$14,Metrics!$L$2,IF(M121&lt;Metrics!$M$14,Metrics!$M$2,IF(M121&lt;Metrics!$N$14,Metrics!$N$2,IF(M121&lt;Metrics!$O$14,Metrics!$O$2,IF(M121&lt;Metrics!$P$14,Metrics!$P$2,Metrics!$Q$2))))))))))</f>
        <v>5</v>
      </c>
      <c r="AB121">
        <f>IF(N121&lt;Metrics!$G$16,Metrics!$G$2,IF(N121&lt;Metrics!$H$16,Metrics!$H$2,IF(N121&lt;Metrics!$I$16,Metrics!$I$2,IF(N121&lt;Metrics!$J$16,Metrics!$J$2,IF(N121&lt;Metrics!$K$16,Metrics!$K$2,IF(N121&lt;Metrics!$L$16,Metrics!$L$2,IF(N121&lt;Metrics!$M$16,Metrics!$M$2,IF(N121&lt;Metrics!$N$16,Metrics!$N$2,IF(N121&lt;Metrics!$O$16,Metrics!$O$2,IF(N121&lt;Metrics!$P$16,Metrics!$P$2,Metrics!$Q$2))))))))))</f>
        <v>8</v>
      </c>
      <c r="AC121">
        <f>IF(O121&lt;Metrics!$G$22,Metrics!$G$2,IF(O121&lt;Metrics!$H$22,Metrics!$H$2,IF(O121&lt;Metrics!$I$22,Metrics!$I$2,IF(O121&lt;Metrics!$J$22,Metrics!$J$2,IF(O121&lt;Metrics!$K$22,Metrics!$K$2,IF(O121&lt;Metrics!$L$22,Metrics!$L$2,IF(O121&lt;Metrics!$M$22,Metrics!$M$2,IF(O121&lt;Metrics!$N$22,Metrics!$N$2,IF(O121&lt;Metrics!$O$22,Metrics!$O$2,IF(O121&lt;Metrics!$P$22,Metrics!$P$2,Metrics!$Q$2))))))))))</f>
        <v>4</v>
      </c>
      <c r="AD121" s="38">
        <f>(P121*Metrics!F$4)+(Q121*Metrics!F$8)+(S121*Metrics!F$9)+(U121*Metrics!F$10)+(V121*Metrics!F$18)+('Final Metrics'!W133*Metrics!F$19)+('Final Metrics'!X133*Metrics!F$20)+('Final Metrics'!Y133*Metrics!F$12)+('Final Metrics'!Z133*Metrics!F$13)+('Final Metrics'!AA133*Metrics!F$14)+('Final Metrics'!AB133*Metrics!F$16)</f>
        <v>95.75</v>
      </c>
      <c r="AE121" s="39">
        <f>AD121/AD$1</f>
        <v>9.5750000000000002E-2</v>
      </c>
    </row>
    <row r="122" spans="1:31">
      <c r="A122" s="12" t="s">
        <v>302</v>
      </c>
      <c r="B122" s="14">
        <v>452</v>
      </c>
      <c r="C122" s="16">
        <v>5</v>
      </c>
      <c r="D122" s="14">
        <v>822</v>
      </c>
      <c r="E122" s="14">
        <v>822</v>
      </c>
      <c r="F122" s="14"/>
      <c r="G122" s="14">
        <v>4110</v>
      </c>
      <c r="H122" s="98">
        <v>58</v>
      </c>
      <c r="I122" s="98">
        <v>877</v>
      </c>
      <c r="J122" s="98">
        <v>61</v>
      </c>
      <c r="K122" s="98">
        <v>22015</v>
      </c>
      <c r="L122" s="98">
        <v>1223</v>
      </c>
      <c r="M122" s="98">
        <v>16257</v>
      </c>
      <c r="N122" s="98">
        <v>73</v>
      </c>
      <c r="O122" s="48">
        <v>6790</v>
      </c>
      <c r="P122">
        <f>IF(B122&lt;Metrics!$G$4,Metrics!$G$2,IF(B122&lt;Metrics!$H$4,Metrics!$H$2,IF(B122&lt;Metrics!$I$4,Metrics!$I$2,IF(B122&lt;Metrics!$J$4,Metrics!$J$2,IF(B122&lt;Metrics!$K$4,Metrics!$K$2,IF(B122&lt;Metrics!$L$4,Metrics!$L$2,IF(B122&lt;Metrics!$M$4,Metrics!$M$2,IF(B122&lt;Metrics!$N$4,Metrics!$N$2,IF(B122&lt;Metrics!$O$4,Metrics!$O$2,IF(B122&lt;Metrics!$P$4,Metrics!$P$2,Metrics!Q$2))))))))))</f>
        <v>5</v>
      </c>
      <c r="Q122">
        <f>IF(C122=Metrics!$G$8,Metrics!$G$2,IF(C122&lt;Metrics!$H$8,Metrics!$H$2,IF(C122&lt;Metrics!$I$8,Metrics!$I$2,IF(C122&lt;Metrics!$J$8,Metrics!$J$2,IF(C122&lt;Metrics!$K$8,Metrics!$K$2,IF(C122&lt;Metrics!$L$8,Metrics!$L$2,IF(C122&lt;Metrics!$M$8,Metrics!$M$2,IF(C122&lt;Metrics!$N$8,Metrics!$N$2,IF(C122&lt;Metrics!$O$8,Metrics!$O$2,IF(C122&lt;Metrics!$P$8,Metrics!$P$2,Metrics!$Q$2))))))))))</f>
        <v>10</v>
      </c>
      <c r="S122">
        <f>IF(E122&lt;Metrics!$G$9,Metrics!$G$2,IF(E122&lt;Metrics!$H$9,Metrics!$H$2,IF(E122&lt;Metrics!$I$9,Metrics!$I$2,IF(E122&lt;Metrics!$J$9,Metrics!$J$2,IF(E122&lt;Metrics!$K$9,Metrics!$K$2,IF(E122&lt;Metrics!$L$9,Metrics!$L$2,IF(E122&lt;Metrics!$M$9,Metrics!$M$2,IF(E122&lt;Metrics!$N$9,Metrics!$N$2,IF(E122&lt;Metrics!$O$9,Metrics!$O$2,IF(E122&lt;Metrics!$P$9,Metrics!$P$2,Metrics!$Q$2))))))))))</f>
        <v>9</v>
      </c>
      <c r="U122">
        <f>IF(G122&lt;Metrics!$G$10,Metrics!$G$2,IF(G122&lt;Metrics!$H$10,Metrics!$H$2,IF(G122&lt;Metrics!$I$10,Metrics!$I$2,IF(G122&lt;Metrics!$J$10,Metrics!$J$2,IF(G122&lt;Metrics!$K$10,Metrics!$K$2,IF(G122&lt;Metrics!$L$10,Metrics!$L$2,IF(G122&lt;Metrics!$M$10,Metrics!$M$2,IF(G122&lt;Metrics!$N$10,Metrics!$N$2,IF(G122&lt;Metrics!$O$10,Metrics!$O$2,IF(G122&lt;Metrics!$P$10,Metrics!$P$2,Metrics!$Q$2))))))))))</f>
        <v>10</v>
      </c>
      <c r="V122">
        <f>IF(H122&lt;Metrics!$G$18,Metrics!$G$2,IF(H122&lt;Metrics!$H$18,Metrics!$H$2,IF(H122&lt;Metrics!$I$18,Metrics!$I$2,IF(H122&lt;Metrics!$J$18,Metrics!$J$2,IF(H122&lt;Metrics!$K$18,Metrics!$K$2,IF(H122&lt;Metrics!$L$18,Metrics!$L$2,IF(H122&lt;Metrics!$M$18,Metrics!$M$2,IF(H122&lt;Metrics!$N$18,Metrics!$N$2,IF(H122&lt;Metrics!$O$18,Metrics!$O$2,IF(H122&lt;Metrics!$P$18,Metrics!$P$2,Metrics!$Q$2))))))))))</f>
        <v>8</v>
      </c>
      <c r="W122">
        <f>IF(I122&lt;Metrics!$G$19,Metrics!$G$2,IF(I122&lt;Metrics!$H$19,Metrics!$H$2,IF(I122&lt;Metrics!$I$19,Metrics!$I$2,IF(I122&lt;Metrics!$J$19,Metrics!$J$2,IF(I122&lt;Metrics!$K$19,Metrics!$K$2,IF(I122&lt;Metrics!$L$19,Metrics!$L$2,IF(I122&lt;Metrics!$M$19,Metrics!$M$2,IF(I122&lt;Metrics!$N$19,Metrics!$N$2,IF(I122&lt;Metrics!$O$19,Metrics!$O$2,IF(I122&lt;Metrics!$P$19,Metrics!$P$2,Metrics!$Q$2))))))))))</f>
        <v>8</v>
      </c>
      <c r="X122">
        <f>IF(J122&lt;Metrics!$G$20,Metrics!$G$2,IF(J122&lt;Metrics!$H$20,Metrics!$H$2,IF(J122&lt;Metrics!$I$20,Metrics!$I$2,IF(J122&lt;Metrics!$J$20,Metrics!$J$2,IF(J122&lt;Metrics!$K$20,Metrics!$K$2,IF(J122&lt;Metrics!$L$20,Metrics!$L$2,IF(J122&lt;Metrics!$M$20,Metrics!$M$2,IF(J122&lt;Metrics!$N$20,Metrics!$N$2,IF(J122&lt;Metrics!$O$20,Metrics!$O$2,IF(J122&lt;Metrics!$P$20,Metrics!$P$2,Metrics!$Q$2))))))))))</f>
        <v>7</v>
      </c>
      <c r="Y122">
        <f>IF(K122&lt;Metrics!$G$12,Metrics!$G$2,IF(K122&lt;Metrics!$H$12,Metrics!$H$2,IF(K122&lt;Metrics!$I$12,Metrics!$I$2,IF(K122&lt;Metrics!$J$12,Metrics!$J$2,IF(K122&lt;Metrics!$K$12,Metrics!$K$2,IF(K122&lt;Metrics!$L$12,Metrics!$L$2,IF(K122&lt;Metrics!$M$12,Metrics!$M$2,IF(K122&lt;Metrics!$N$12,Metrics!$N$2,IF(K122&lt;Metrics!$O$12,Metrics!$O$2,IF(K122&lt;Metrics!$P$12,Metrics!$P$2,Metrics!$Q$2))))))))))</f>
        <v>5</v>
      </c>
      <c r="Z122">
        <f>IF(L122&lt;Metrics!$G$13,Metrics!$G$2,IF(L122&lt;Metrics!$H$13,Metrics!$H$2,IF(L122&lt;Metrics!$I$13,Metrics!$I$2,IF(L122&lt;Metrics!$J$13,Metrics!$J$2,IF(L122&lt;Metrics!$K$13,Metrics!$K$2,IF(L122&lt;Metrics!$L$13,Metrics!$L$2,IF(L122&lt;Metrics!$M$13,Metrics!$M$2,IF(L122&lt;Metrics!$N$13,Metrics!$N$2,IF(L122&lt;Metrics!$O$13,Metrics!$O$2,IF(L122&lt;Metrics!$P$13,Metrics!$P$2,Metrics!$Q$2))))))))))</f>
        <v>4</v>
      </c>
      <c r="AA122">
        <f>IF(M122&lt;Metrics!$G$14,Metrics!$G$2,IF(M122&lt;Metrics!$H$14,Metrics!$H$2,IF(M122&lt;Metrics!$I$14,Metrics!$I$2,IF(M122&lt;Metrics!$J$14,Metrics!$J$2,IF(M122&lt;Metrics!$K$14,Metrics!$K$2,IF(M122&lt;Metrics!$L$14,Metrics!$L$2,IF(M122&lt;Metrics!$M$14,Metrics!$M$2,IF(M122&lt;Metrics!$N$14,Metrics!$N$2,IF(M122&lt;Metrics!$O$14,Metrics!$O$2,IF(M122&lt;Metrics!$P$14,Metrics!$P$2,Metrics!$Q$2))))))))))</f>
        <v>6</v>
      </c>
      <c r="AB122">
        <f>IF(N122&lt;Metrics!$G$16,Metrics!$G$2,IF(N122&lt;Metrics!$H$16,Metrics!$H$2,IF(N122&lt;Metrics!$I$16,Metrics!$I$2,IF(N122&lt;Metrics!$J$16,Metrics!$J$2,IF(N122&lt;Metrics!$K$16,Metrics!$K$2,IF(N122&lt;Metrics!$L$16,Metrics!$L$2,IF(N122&lt;Metrics!$M$16,Metrics!$M$2,IF(N122&lt;Metrics!$N$16,Metrics!$N$2,IF(N122&lt;Metrics!$O$16,Metrics!$O$2,IF(N122&lt;Metrics!$P$16,Metrics!$P$2,Metrics!$Q$2))))))))))</f>
        <v>9</v>
      </c>
      <c r="AC122">
        <f>IF(O122&lt;Metrics!$G$22,Metrics!$G$2,IF(O122&lt;Metrics!$H$22,Metrics!$H$2,IF(O122&lt;Metrics!$I$22,Metrics!$I$2,IF(O122&lt;Metrics!$J$22,Metrics!$J$2,IF(O122&lt;Metrics!$K$22,Metrics!$K$2,IF(O122&lt;Metrics!$L$22,Metrics!$L$2,IF(O122&lt;Metrics!$M$22,Metrics!$M$2,IF(O122&lt;Metrics!$N$22,Metrics!$N$2,IF(O122&lt;Metrics!$O$22,Metrics!$O$2,IF(O122&lt;Metrics!$P$22,Metrics!$P$2,Metrics!$Q$2))))))))))</f>
        <v>5</v>
      </c>
      <c r="AD122" s="38">
        <f>(P122*Metrics!F$4)+(Q122*Metrics!F$8)+(S122*Metrics!F$9)+(U122*Metrics!F$10)+(V122*Metrics!F$18)+('Final Metrics'!W42*Metrics!F$19)+('Final Metrics'!X42*Metrics!F$20)+('Final Metrics'!Y42*Metrics!F$12)+('Final Metrics'!Z42*Metrics!F$13)+('Final Metrics'!AA42*Metrics!F$14)+('Final Metrics'!AB42*Metrics!F$16)</f>
        <v>479.125</v>
      </c>
      <c r="AE122" s="39">
        <f>AD122/AD$1</f>
        <v>0.47912500000000002</v>
      </c>
    </row>
    <row r="123" spans="1:31">
      <c r="A123" s="12" t="s">
        <v>305</v>
      </c>
      <c r="B123" s="14">
        <v>491</v>
      </c>
      <c r="C123" s="16">
        <v>5</v>
      </c>
      <c r="D123" s="14">
        <v>36</v>
      </c>
      <c r="E123" s="14">
        <v>36</v>
      </c>
      <c r="F123" s="14"/>
      <c r="G123" s="14">
        <v>180</v>
      </c>
      <c r="H123" s="98">
        <v>68</v>
      </c>
      <c r="I123" s="98">
        <v>975</v>
      </c>
      <c r="J123" s="98">
        <v>73</v>
      </c>
      <c r="K123" s="98">
        <v>26065</v>
      </c>
      <c r="L123" s="98">
        <v>674</v>
      </c>
      <c r="M123" s="98">
        <v>115779</v>
      </c>
      <c r="N123" s="98">
        <v>81</v>
      </c>
      <c r="O123" s="48">
        <v>136</v>
      </c>
      <c r="P123">
        <f>IF(B123&lt;Metrics!$G$4,Metrics!$G$2,IF(B123&lt;Metrics!$H$4,Metrics!$H$2,IF(B123&lt;Metrics!$I$4,Metrics!$I$2,IF(B123&lt;Metrics!$J$4,Metrics!$J$2,IF(B123&lt;Metrics!$K$4,Metrics!$K$2,IF(B123&lt;Metrics!$L$4,Metrics!$L$2,IF(B123&lt;Metrics!$M$4,Metrics!$M$2,IF(B123&lt;Metrics!$N$4,Metrics!$N$2,IF(B123&lt;Metrics!$O$4,Metrics!$O$2,IF(B123&lt;Metrics!$P$4,Metrics!$P$2,Metrics!Q$2))))))))))</f>
        <v>5</v>
      </c>
      <c r="Q123">
        <f>IF(C123=Metrics!$G$8,Metrics!$G$2,IF(C123&lt;Metrics!$H$8,Metrics!$H$2,IF(C123&lt;Metrics!$I$8,Metrics!$I$2,IF(C123&lt;Metrics!$J$8,Metrics!$J$2,IF(C123&lt;Metrics!$K$8,Metrics!$K$2,IF(C123&lt;Metrics!$L$8,Metrics!$L$2,IF(C123&lt;Metrics!$M$8,Metrics!$M$2,IF(C123&lt;Metrics!$N$8,Metrics!$N$2,IF(C123&lt;Metrics!$O$8,Metrics!$O$2,IF(C123&lt;Metrics!$P$8,Metrics!$P$2,Metrics!$Q$2))))))))))</f>
        <v>10</v>
      </c>
      <c r="S123">
        <f>IF(E123&lt;Metrics!$G$9,Metrics!$G$2,IF(E123&lt;Metrics!$H$9,Metrics!$H$2,IF(E123&lt;Metrics!$I$9,Metrics!$I$2,IF(E123&lt;Metrics!$J$9,Metrics!$J$2,IF(E123&lt;Metrics!$K$9,Metrics!$K$2,IF(E123&lt;Metrics!$L$9,Metrics!$L$2,IF(E123&lt;Metrics!$M$9,Metrics!$M$2,IF(E123&lt;Metrics!$N$9,Metrics!$N$2,IF(E123&lt;Metrics!$O$9,Metrics!$O$2,IF(E123&lt;Metrics!$P$9,Metrics!$P$2,Metrics!$Q$2))))))))))</f>
        <v>2</v>
      </c>
      <c r="U123">
        <f>IF(G123&lt;Metrics!$G$10,Metrics!$G$2,IF(G123&lt;Metrics!$H$10,Metrics!$H$2,IF(G123&lt;Metrics!$I$10,Metrics!$I$2,IF(G123&lt;Metrics!$J$10,Metrics!$J$2,IF(G123&lt;Metrics!$K$10,Metrics!$K$2,IF(G123&lt;Metrics!$L$10,Metrics!$L$2,IF(G123&lt;Metrics!$M$10,Metrics!$M$2,IF(G123&lt;Metrics!$N$10,Metrics!$N$2,IF(G123&lt;Metrics!$O$10,Metrics!$O$2,IF(G123&lt;Metrics!$P$10,Metrics!$P$2,Metrics!$Q$2))))))))))</f>
        <v>4</v>
      </c>
      <c r="V123">
        <f>IF(H123&lt;Metrics!$G$18,Metrics!$G$2,IF(H123&lt;Metrics!$H$18,Metrics!$H$2,IF(H123&lt;Metrics!$I$18,Metrics!$I$2,IF(H123&lt;Metrics!$J$18,Metrics!$J$2,IF(H123&lt;Metrics!$K$18,Metrics!$K$2,IF(H123&lt;Metrics!$L$18,Metrics!$L$2,IF(H123&lt;Metrics!$M$18,Metrics!$M$2,IF(H123&lt;Metrics!$N$18,Metrics!$N$2,IF(H123&lt;Metrics!$O$18,Metrics!$O$2,IF(H123&lt;Metrics!$P$18,Metrics!$P$2,Metrics!$Q$2))))))))))</f>
        <v>9</v>
      </c>
      <c r="W123">
        <f>IF(I123&lt;Metrics!$G$19,Metrics!$G$2,IF(I123&lt;Metrics!$H$19,Metrics!$H$2,IF(I123&lt;Metrics!$I$19,Metrics!$I$2,IF(I123&lt;Metrics!$J$19,Metrics!$J$2,IF(I123&lt;Metrics!$K$19,Metrics!$K$2,IF(I123&lt;Metrics!$L$19,Metrics!$L$2,IF(I123&lt;Metrics!$M$19,Metrics!$M$2,IF(I123&lt;Metrics!$N$19,Metrics!$N$2,IF(I123&lt;Metrics!$O$19,Metrics!$O$2,IF(I123&lt;Metrics!$P$19,Metrics!$P$2,Metrics!$Q$2))))))))))</f>
        <v>10</v>
      </c>
      <c r="X123">
        <f>IF(J123&lt;Metrics!$G$20,Metrics!$G$2,IF(J123&lt;Metrics!$H$20,Metrics!$H$2,IF(J123&lt;Metrics!$I$20,Metrics!$I$2,IF(J123&lt;Metrics!$J$20,Metrics!$J$2,IF(J123&lt;Metrics!$K$20,Metrics!$K$2,IF(J123&lt;Metrics!$L$20,Metrics!$L$2,IF(J123&lt;Metrics!$M$20,Metrics!$M$2,IF(J123&lt;Metrics!$N$20,Metrics!$N$2,IF(J123&lt;Metrics!$O$20,Metrics!$O$2,IF(J123&lt;Metrics!$P$20,Metrics!$P$2,Metrics!$Q$2))))))))))</f>
        <v>9</v>
      </c>
      <c r="Y123">
        <f>IF(K123&lt;Metrics!$G$12,Metrics!$G$2,IF(K123&lt;Metrics!$H$12,Metrics!$H$2,IF(K123&lt;Metrics!$I$12,Metrics!$I$2,IF(K123&lt;Metrics!$J$12,Metrics!$J$2,IF(K123&lt;Metrics!$K$12,Metrics!$K$2,IF(K123&lt;Metrics!$L$12,Metrics!$L$2,IF(K123&lt;Metrics!$M$12,Metrics!$M$2,IF(K123&lt;Metrics!$N$12,Metrics!$N$2,IF(K123&lt;Metrics!$O$12,Metrics!$O$2,IF(K123&lt;Metrics!$P$12,Metrics!$P$2,Metrics!$Q$2))))))))))</f>
        <v>5</v>
      </c>
      <c r="Z123">
        <f>IF(L123&lt;Metrics!$G$13,Metrics!$G$2,IF(L123&lt;Metrics!$H$13,Metrics!$H$2,IF(L123&lt;Metrics!$I$13,Metrics!$I$2,IF(L123&lt;Metrics!$J$13,Metrics!$J$2,IF(L123&lt;Metrics!$K$13,Metrics!$K$2,IF(L123&lt;Metrics!$L$13,Metrics!$L$2,IF(L123&lt;Metrics!$M$13,Metrics!$M$2,IF(L123&lt;Metrics!$N$13,Metrics!$N$2,IF(L123&lt;Metrics!$O$13,Metrics!$O$2,IF(L123&lt;Metrics!$P$13,Metrics!$P$2,Metrics!$Q$2))))))))))</f>
        <v>3</v>
      </c>
      <c r="AA123">
        <f>IF(M123&lt;Metrics!$G$14,Metrics!$G$2,IF(M123&lt;Metrics!$H$14,Metrics!$H$2,IF(M123&lt;Metrics!$I$14,Metrics!$I$2,IF(M123&lt;Metrics!$J$14,Metrics!$J$2,IF(M123&lt;Metrics!$K$14,Metrics!$K$2,IF(M123&lt;Metrics!$L$14,Metrics!$L$2,IF(M123&lt;Metrics!$M$14,Metrics!$M$2,IF(M123&lt;Metrics!$N$14,Metrics!$N$2,IF(M123&lt;Metrics!$O$14,Metrics!$O$2,IF(M123&lt;Metrics!$P$14,Metrics!$P$2,Metrics!$Q$2))))))))))</f>
        <v>10</v>
      </c>
      <c r="AB123">
        <f>IF(N123&lt;Metrics!$G$16,Metrics!$G$2,IF(N123&lt;Metrics!$H$16,Metrics!$H$2,IF(N123&lt;Metrics!$I$16,Metrics!$I$2,IF(N123&lt;Metrics!$J$16,Metrics!$J$2,IF(N123&lt;Metrics!$K$16,Metrics!$K$2,IF(N123&lt;Metrics!$L$16,Metrics!$L$2,IF(N123&lt;Metrics!$M$16,Metrics!$M$2,IF(N123&lt;Metrics!$N$16,Metrics!$N$2,IF(N123&lt;Metrics!$O$16,Metrics!$O$2,IF(N123&lt;Metrics!$P$16,Metrics!$P$2,Metrics!$Q$2))))))))))</f>
        <v>10</v>
      </c>
      <c r="AC123">
        <f>IF(O123&lt;Metrics!$G$22,Metrics!$G$2,IF(O123&lt;Metrics!$H$22,Metrics!$H$2,IF(O123&lt;Metrics!$I$22,Metrics!$I$2,IF(O123&lt;Metrics!$J$22,Metrics!$J$2,IF(O123&lt;Metrics!$K$22,Metrics!$K$2,IF(O123&lt;Metrics!$L$22,Metrics!$L$2,IF(O123&lt;Metrics!$M$22,Metrics!$M$2,IF(O123&lt;Metrics!$N$22,Metrics!$N$2,IF(O123&lt;Metrics!$O$22,Metrics!$O$2,IF(O123&lt;Metrics!$P$22,Metrics!$P$2,Metrics!$Q$2))))))))))</f>
        <v>1</v>
      </c>
      <c r="AD123" s="38">
        <f>(P123*Metrics!F$4)+(Q123*Metrics!F$8)+(S123*Metrics!F$9)+(U123*Metrics!F$10)+(V123*Metrics!F$18)+('Final Metrics'!W37*Metrics!F$19)+('Final Metrics'!X37*Metrics!F$20)+('Final Metrics'!Y37*Metrics!F$12)+('Final Metrics'!Z37*Metrics!F$13)+('Final Metrics'!AA37*Metrics!F$14)+('Final Metrics'!AB37*Metrics!F$16)</f>
        <v>448.75</v>
      </c>
      <c r="AE123" s="39">
        <f>AD123/AD$1</f>
        <v>0.44874999999999998</v>
      </c>
    </row>
    <row r="124" spans="1:31">
      <c r="A124" s="12" t="s">
        <v>308</v>
      </c>
      <c r="B124" s="14">
        <v>7</v>
      </c>
      <c r="C124" s="16"/>
      <c r="D124" s="14">
        <v>0</v>
      </c>
      <c r="E124" s="14">
        <v>0</v>
      </c>
      <c r="F124" s="14"/>
      <c r="G124" s="14">
        <v>0</v>
      </c>
      <c r="H124" s="98">
        <v>40</v>
      </c>
      <c r="I124" s="98">
        <v>771</v>
      </c>
      <c r="J124" s="98">
        <v>64</v>
      </c>
      <c r="K124" s="98">
        <v>8451</v>
      </c>
      <c r="L124" s="98">
        <v>5139</v>
      </c>
      <c r="M124" s="98">
        <v>13287</v>
      </c>
      <c r="N124" s="98">
        <v>77</v>
      </c>
      <c r="O124" s="45">
        <v>248</v>
      </c>
      <c r="P124">
        <f>IF(B124&lt;Metrics!$G$4,Metrics!$G$2,IF(B124&lt;Metrics!$H$4,Metrics!$H$2,IF(B124&lt;Metrics!$I$4,Metrics!$I$2,IF(B124&lt;Metrics!$J$4,Metrics!$J$2,IF(B124&lt;Metrics!$K$4,Metrics!$K$2,IF(B124&lt;Metrics!$L$4,Metrics!$L$2,IF(B124&lt;Metrics!$M$4,Metrics!$M$2,IF(B124&lt;Metrics!$N$4,Metrics!$N$2,IF(B124&lt;Metrics!$O$4,Metrics!$O$2,IF(B124&lt;Metrics!$P$4,Metrics!$P$2,Metrics!Q$2))))))))))</f>
        <v>0</v>
      </c>
      <c r="Q124">
        <f>IF(C124=Metrics!$G$8,Metrics!$G$2,IF(C124&lt;Metrics!$H$8,Metrics!$H$2,IF(C124&lt;Metrics!$I$8,Metrics!$I$2,IF(C124&lt;Metrics!$J$8,Metrics!$J$2,IF(C124&lt;Metrics!$K$8,Metrics!$K$2,IF(C124&lt;Metrics!$L$8,Metrics!$L$2,IF(C124&lt;Metrics!$M$8,Metrics!$M$2,IF(C124&lt;Metrics!$N$8,Metrics!$N$2,IF(C124&lt;Metrics!$O$8,Metrics!$O$2,IF(C124&lt;Metrics!$P$8,Metrics!$P$2,Metrics!$Q$2))))))))))</f>
        <v>0</v>
      </c>
      <c r="S124">
        <f>IF(E124&lt;Metrics!$G$9,Metrics!$G$2,IF(E124&lt;Metrics!$H$9,Metrics!$H$2,IF(E124&lt;Metrics!$I$9,Metrics!$I$2,IF(E124&lt;Metrics!$J$9,Metrics!$J$2,IF(E124&lt;Metrics!$K$9,Metrics!$K$2,IF(E124&lt;Metrics!$L$9,Metrics!$L$2,IF(E124&lt;Metrics!$M$9,Metrics!$M$2,IF(E124&lt;Metrics!$N$9,Metrics!$N$2,IF(E124&lt;Metrics!$O$9,Metrics!$O$2,IF(E124&lt;Metrics!$P$9,Metrics!$P$2,Metrics!$Q$2))))))))))</f>
        <v>0</v>
      </c>
      <c r="U124">
        <f>IF(G124&lt;Metrics!$G$10,Metrics!$G$2,IF(G124&lt;Metrics!$H$10,Metrics!$H$2,IF(G124&lt;Metrics!$I$10,Metrics!$I$2,IF(G124&lt;Metrics!$J$10,Metrics!$J$2,IF(G124&lt;Metrics!$K$10,Metrics!$K$2,IF(G124&lt;Metrics!$L$10,Metrics!$L$2,IF(G124&lt;Metrics!$M$10,Metrics!$M$2,IF(G124&lt;Metrics!$N$10,Metrics!$N$2,IF(G124&lt;Metrics!$O$10,Metrics!$O$2,IF(G124&lt;Metrics!$P$10,Metrics!$P$2,Metrics!$Q$2))))))))))</f>
        <v>0</v>
      </c>
      <c r="V124">
        <f>IF(H124&lt;Metrics!$G$18,Metrics!$G$2,IF(H124&lt;Metrics!$H$18,Metrics!$H$2,IF(H124&lt;Metrics!$I$18,Metrics!$I$2,IF(H124&lt;Metrics!$J$18,Metrics!$J$2,IF(H124&lt;Metrics!$K$18,Metrics!$K$2,IF(H124&lt;Metrics!$L$18,Metrics!$L$2,IF(H124&lt;Metrics!$M$18,Metrics!$M$2,IF(H124&lt;Metrics!$N$18,Metrics!$N$2,IF(H124&lt;Metrics!$O$18,Metrics!$O$2,IF(H124&lt;Metrics!$P$18,Metrics!$P$2,Metrics!$Q$2))))))))))</f>
        <v>5</v>
      </c>
      <c r="W124">
        <f>IF(I124&lt;Metrics!$G$19,Metrics!$G$2,IF(I124&lt;Metrics!$H$19,Metrics!$H$2,IF(I124&lt;Metrics!$I$19,Metrics!$I$2,IF(I124&lt;Metrics!$J$19,Metrics!$J$2,IF(I124&lt;Metrics!$K$19,Metrics!$K$2,IF(I124&lt;Metrics!$L$19,Metrics!$L$2,IF(I124&lt;Metrics!$M$19,Metrics!$M$2,IF(I124&lt;Metrics!$N$19,Metrics!$N$2,IF(I124&lt;Metrics!$O$19,Metrics!$O$2,IF(I124&lt;Metrics!$P$19,Metrics!$P$2,Metrics!$Q$2))))))))))</f>
        <v>6</v>
      </c>
      <c r="X124">
        <f>IF(J124&lt;Metrics!$G$20,Metrics!$G$2,IF(J124&lt;Metrics!$H$20,Metrics!$H$2,IF(J124&lt;Metrics!$I$20,Metrics!$I$2,IF(J124&lt;Metrics!$J$20,Metrics!$J$2,IF(J124&lt;Metrics!$K$20,Metrics!$K$2,IF(J124&lt;Metrics!$L$20,Metrics!$L$2,IF(J124&lt;Metrics!$M$20,Metrics!$M$2,IF(J124&lt;Metrics!$N$20,Metrics!$N$2,IF(J124&lt;Metrics!$O$20,Metrics!$O$2,IF(J124&lt;Metrics!$P$20,Metrics!$P$2,Metrics!$Q$2))))))))))</f>
        <v>8</v>
      </c>
      <c r="Y124">
        <f>IF(K124&lt;Metrics!$G$12,Metrics!$G$2,IF(K124&lt;Metrics!$H$12,Metrics!$H$2,IF(K124&lt;Metrics!$I$12,Metrics!$I$2,IF(K124&lt;Metrics!$J$12,Metrics!$J$2,IF(K124&lt;Metrics!$K$12,Metrics!$K$2,IF(K124&lt;Metrics!$L$12,Metrics!$L$2,IF(K124&lt;Metrics!$M$12,Metrics!$M$2,IF(K124&lt;Metrics!$N$12,Metrics!$N$2,IF(K124&lt;Metrics!$O$12,Metrics!$O$2,IF(K124&lt;Metrics!$P$12,Metrics!$P$2,Metrics!$Q$2))))))))))</f>
        <v>4</v>
      </c>
      <c r="Z124">
        <f>IF(L124&lt;Metrics!$G$13,Metrics!$G$2,IF(L124&lt;Metrics!$H$13,Metrics!$H$2,IF(L124&lt;Metrics!$I$13,Metrics!$I$2,IF(L124&lt;Metrics!$J$13,Metrics!$J$2,IF(L124&lt;Metrics!$K$13,Metrics!$K$2,IF(L124&lt;Metrics!$L$13,Metrics!$L$2,IF(L124&lt;Metrics!$M$13,Metrics!$M$2,IF(L124&lt;Metrics!$N$13,Metrics!$N$2,IF(L124&lt;Metrics!$O$13,Metrics!$O$2,IF(L124&lt;Metrics!$P$13,Metrics!$P$2,Metrics!$Q$2))))))))))</f>
        <v>6</v>
      </c>
      <c r="AA124">
        <f>IF(M124&lt;Metrics!$G$14,Metrics!$G$2,IF(M124&lt;Metrics!$H$14,Metrics!$H$2,IF(M124&lt;Metrics!$I$14,Metrics!$I$2,IF(M124&lt;Metrics!$J$14,Metrics!$J$2,IF(M124&lt;Metrics!$K$14,Metrics!$K$2,IF(M124&lt;Metrics!$L$14,Metrics!$L$2,IF(M124&lt;Metrics!$M$14,Metrics!$M$2,IF(M124&lt;Metrics!$N$14,Metrics!$N$2,IF(M124&lt;Metrics!$O$14,Metrics!$O$2,IF(M124&lt;Metrics!$P$14,Metrics!$P$2,Metrics!$Q$2))))))))))</f>
        <v>5</v>
      </c>
      <c r="AB124">
        <f>IF(N124&lt;Metrics!$G$16,Metrics!$G$2,IF(N124&lt;Metrics!$H$16,Metrics!$H$2,IF(N124&lt;Metrics!$I$16,Metrics!$I$2,IF(N124&lt;Metrics!$J$16,Metrics!$J$2,IF(N124&lt;Metrics!$K$16,Metrics!$K$2,IF(N124&lt;Metrics!$L$16,Metrics!$L$2,IF(N124&lt;Metrics!$M$16,Metrics!$M$2,IF(N124&lt;Metrics!$N$16,Metrics!$N$2,IF(N124&lt;Metrics!$O$16,Metrics!$O$2,IF(N124&lt;Metrics!$P$16,Metrics!$P$2,Metrics!$Q$2))))))))))</f>
        <v>9</v>
      </c>
      <c r="AC124">
        <f>IF(O124&lt;Metrics!$G$22,Metrics!$G$2,IF(O124&lt;Metrics!$H$22,Metrics!$H$2,IF(O124&lt;Metrics!$I$22,Metrics!$I$2,IF(O124&lt;Metrics!$J$22,Metrics!$J$2,IF(O124&lt;Metrics!$K$22,Metrics!$K$2,IF(O124&lt;Metrics!$L$22,Metrics!$L$2,IF(O124&lt;Metrics!$M$22,Metrics!$M$2,IF(O124&lt;Metrics!$N$22,Metrics!$N$2,IF(O124&lt;Metrics!$O$22,Metrics!$O$2,IF(O124&lt;Metrics!$P$22,Metrics!$P$2,Metrics!$Q$2))))))))))</f>
        <v>2</v>
      </c>
      <c r="AD124" s="38">
        <f>(P124*Metrics!F$4)+(Q124*Metrics!F$8)+(S124*Metrics!F$9)+(U124*Metrics!F$10)+(V124*Metrics!F$18)+('Final Metrics'!W119*Metrics!F$19)+('Final Metrics'!X119*Metrics!F$20)+('Final Metrics'!Y119*Metrics!F$12)+('Final Metrics'!Z119*Metrics!F$13)+('Final Metrics'!AA119*Metrics!F$14)+('Final Metrics'!AB119*Metrics!F$16)</f>
        <v>99.75</v>
      </c>
      <c r="AE124" s="39">
        <f>AD124/AD$1</f>
        <v>9.9750000000000005E-2</v>
      </c>
    </row>
    <row r="125" spans="1:31">
      <c r="A125" s="12" t="s">
        <v>311</v>
      </c>
      <c r="B125" s="14">
        <v>5</v>
      </c>
      <c r="C125" s="16"/>
      <c r="D125" s="14"/>
      <c r="E125" s="14"/>
      <c r="F125" s="14"/>
      <c r="G125" s="14">
        <v>0</v>
      </c>
      <c r="H125" s="98">
        <v>53</v>
      </c>
      <c r="I125" s="98">
        <v>884</v>
      </c>
      <c r="J125" s="98">
        <v>69</v>
      </c>
      <c r="K125" s="98">
        <v>7339</v>
      </c>
      <c r="L125" s="98">
        <v>7304</v>
      </c>
      <c r="M125" s="98">
        <v>40817</v>
      </c>
      <c r="N125" s="98">
        <v>46</v>
      </c>
      <c r="O125" s="45">
        <v>11</v>
      </c>
      <c r="P125">
        <f>IF(B125&lt;Metrics!$G$4,Metrics!$G$2,IF(B125&lt;Metrics!$H$4,Metrics!$H$2,IF(B125&lt;Metrics!$I$4,Metrics!$I$2,IF(B125&lt;Metrics!$J$4,Metrics!$J$2,IF(B125&lt;Metrics!$K$4,Metrics!$K$2,IF(B125&lt;Metrics!$L$4,Metrics!$L$2,IF(B125&lt;Metrics!$M$4,Metrics!$M$2,IF(B125&lt;Metrics!$N$4,Metrics!$N$2,IF(B125&lt;Metrics!$O$4,Metrics!$O$2,IF(B125&lt;Metrics!$P$4,Metrics!$P$2,Metrics!Q$2))))))))))</f>
        <v>0</v>
      </c>
      <c r="Q125">
        <f>IF(C125=Metrics!$G$8,Metrics!$G$2,IF(C125&lt;Metrics!$H$8,Metrics!$H$2,IF(C125&lt;Metrics!$I$8,Metrics!$I$2,IF(C125&lt;Metrics!$J$8,Metrics!$J$2,IF(C125&lt;Metrics!$K$8,Metrics!$K$2,IF(C125&lt;Metrics!$L$8,Metrics!$L$2,IF(C125&lt;Metrics!$M$8,Metrics!$M$2,IF(C125&lt;Metrics!$N$8,Metrics!$N$2,IF(C125&lt;Metrics!$O$8,Metrics!$O$2,IF(C125&lt;Metrics!$P$8,Metrics!$P$2,Metrics!$Q$2))))))))))</f>
        <v>0</v>
      </c>
      <c r="S125">
        <f>IF(E125&lt;Metrics!$G$9,Metrics!$G$2,IF(E125&lt;Metrics!$H$9,Metrics!$H$2,IF(E125&lt;Metrics!$I$9,Metrics!$I$2,IF(E125&lt;Metrics!$J$9,Metrics!$J$2,IF(E125&lt;Metrics!$K$9,Metrics!$K$2,IF(E125&lt;Metrics!$L$9,Metrics!$L$2,IF(E125&lt;Metrics!$M$9,Metrics!$M$2,IF(E125&lt;Metrics!$N$9,Metrics!$N$2,IF(E125&lt;Metrics!$O$9,Metrics!$O$2,IF(E125&lt;Metrics!$P$9,Metrics!$P$2,Metrics!$Q$2))))))))))</f>
        <v>0</v>
      </c>
      <c r="U125">
        <f>IF(G125&lt;Metrics!$G$10,Metrics!$G$2,IF(G125&lt;Metrics!$H$10,Metrics!$H$2,IF(G125&lt;Metrics!$I$10,Metrics!$I$2,IF(G125&lt;Metrics!$J$10,Metrics!$J$2,IF(G125&lt;Metrics!$K$10,Metrics!$K$2,IF(G125&lt;Metrics!$L$10,Metrics!$L$2,IF(G125&lt;Metrics!$M$10,Metrics!$M$2,IF(G125&lt;Metrics!$N$10,Metrics!$N$2,IF(G125&lt;Metrics!$O$10,Metrics!$O$2,IF(G125&lt;Metrics!$P$10,Metrics!$P$2,Metrics!$Q$2))))))))))</f>
        <v>0</v>
      </c>
      <c r="V125">
        <f>IF(H125&lt;Metrics!$G$18,Metrics!$G$2,IF(H125&lt;Metrics!$H$18,Metrics!$H$2,IF(H125&lt;Metrics!$I$18,Metrics!$I$2,IF(H125&lt;Metrics!$J$18,Metrics!$J$2,IF(H125&lt;Metrics!$K$18,Metrics!$K$2,IF(H125&lt;Metrics!$L$18,Metrics!$L$2,IF(H125&lt;Metrics!$M$18,Metrics!$M$2,IF(H125&lt;Metrics!$N$18,Metrics!$N$2,IF(H125&lt;Metrics!$O$18,Metrics!$O$2,IF(H125&lt;Metrics!$P$18,Metrics!$P$2,Metrics!$Q$2))))))))))</f>
        <v>7</v>
      </c>
      <c r="W125">
        <f>IF(I125&lt;Metrics!$G$19,Metrics!$G$2,IF(I125&lt;Metrics!$H$19,Metrics!$H$2,IF(I125&lt;Metrics!$I$19,Metrics!$I$2,IF(I125&lt;Metrics!$J$19,Metrics!$J$2,IF(I125&lt;Metrics!$K$19,Metrics!$K$2,IF(I125&lt;Metrics!$L$19,Metrics!$L$2,IF(I125&lt;Metrics!$M$19,Metrics!$M$2,IF(I125&lt;Metrics!$N$19,Metrics!$N$2,IF(I125&lt;Metrics!$O$19,Metrics!$O$2,IF(I125&lt;Metrics!$P$19,Metrics!$P$2,Metrics!$Q$2))))))))))</f>
        <v>9</v>
      </c>
      <c r="X125">
        <f>IF(J125&lt;Metrics!$G$20,Metrics!$G$2,IF(J125&lt;Metrics!$H$20,Metrics!$H$2,IF(J125&lt;Metrics!$I$20,Metrics!$I$2,IF(J125&lt;Metrics!$J$20,Metrics!$J$2,IF(J125&lt;Metrics!$K$20,Metrics!$K$2,IF(J125&lt;Metrics!$L$20,Metrics!$L$2,IF(J125&lt;Metrics!$M$20,Metrics!$M$2,IF(J125&lt;Metrics!$N$20,Metrics!$N$2,IF(J125&lt;Metrics!$O$20,Metrics!$O$2,IF(J125&lt;Metrics!$P$20,Metrics!$P$2,Metrics!$Q$2))))))))))</f>
        <v>8</v>
      </c>
      <c r="Y125">
        <f>IF(K125&lt;Metrics!$G$12,Metrics!$G$2,IF(K125&lt;Metrics!$H$12,Metrics!$H$2,IF(K125&lt;Metrics!$I$12,Metrics!$I$2,IF(K125&lt;Metrics!$J$12,Metrics!$J$2,IF(K125&lt;Metrics!$K$12,Metrics!$K$2,IF(K125&lt;Metrics!$L$12,Metrics!$L$2,IF(K125&lt;Metrics!$M$12,Metrics!$M$2,IF(K125&lt;Metrics!$N$12,Metrics!$N$2,IF(K125&lt;Metrics!$O$12,Metrics!$O$2,IF(K125&lt;Metrics!$P$12,Metrics!$P$2,Metrics!$Q$2))))))))))</f>
        <v>3</v>
      </c>
      <c r="Z125">
        <f>IF(L125&lt;Metrics!$G$13,Metrics!$G$2,IF(L125&lt;Metrics!$H$13,Metrics!$H$2,IF(L125&lt;Metrics!$I$13,Metrics!$I$2,IF(L125&lt;Metrics!$J$13,Metrics!$J$2,IF(L125&lt;Metrics!$K$13,Metrics!$K$2,IF(L125&lt;Metrics!$L$13,Metrics!$L$2,IF(L125&lt;Metrics!$M$13,Metrics!$M$2,IF(L125&lt;Metrics!$N$13,Metrics!$N$2,IF(L125&lt;Metrics!$O$13,Metrics!$O$2,IF(L125&lt;Metrics!$P$13,Metrics!$P$2,Metrics!$Q$2))))))))))</f>
        <v>7</v>
      </c>
      <c r="AA125">
        <f>IF(M125&lt;Metrics!$G$14,Metrics!$G$2,IF(M125&lt;Metrics!$H$14,Metrics!$H$2,IF(M125&lt;Metrics!$I$14,Metrics!$I$2,IF(M125&lt;Metrics!$J$14,Metrics!$J$2,IF(M125&lt;Metrics!$K$14,Metrics!$K$2,IF(M125&lt;Metrics!$L$14,Metrics!$L$2,IF(M125&lt;Metrics!$M$14,Metrics!$M$2,IF(M125&lt;Metrics!$N$14,Metrics!$N$2,IF(M125&lt;Metrics!$O$14,Metrics!$O$2,IF(M125&lt;Metrics!$P$14,Metrics!$P$2,Metrics!$Q$2))))))))))</f>
        <v>8</v>
      </c>
      <c r="AB125">
        <f>IF(N125&lt;Metrics!$G$16,Metrics!$G$2,IF(N125&lt;Metrics!$H$16,Metrics!$H$2,IF(N125&lt;Metrics!$I$16,Metrics!$I$2,IF(N125&lt;Metrics!$J$16,Metrics!$J$2,IF(N125&lt;Metrics!$K$16,Metrics!$K$2,IF(N125&lt;Metrics!$L$16,Metrics!$L$2,IF(N125&lt;Metrics!$M$16,Metrics!$M$2,IF(N125&lt;Metrics!$N$16,Metrics!$N$2,IF(N125&lt;Metrics!$O$16,Metrics!$O$2,IF(N125&lt;Metrics!$P$16,Metrics!$P$2,Metrics!$Q$2))))))))))</f>
        <v>5</v>
      </c>
      <c r="AC125">
        <f>IF(O125&lt;Metrics!$G$22,Metrics!$G$2,IF(O125&lt;Metrics!$H$22,Metrics!$H$2,IF(O125&lt;Metrics!$I$22,Metrics!$I$2,IF(O125&lt;Metrics!$J$22,Metrics!$J$2,IF(O125&lt;Metrics!$K$22,Metrics!$K$2,IF(O125&lt;Metrics!$L$22,Metrics!$L$2,IF(O125&lt;Metrics!$M$22,Metrics!$M$2,IF(O125&lt;Metrics!$N$22,Metrics!$N$2,IF(O125&lt;Metrics!$O$22,Metrics!$O$2,IF(O125&lt;Metrics!$P$22,Metrics!$P$2,Metrics!$Q$2))))))))))</f>
        <v>1</v>
      </c>
      <c r="AD125" s="38">
        <f>(P125*Metrics!F$4)+(Q125*Metrics!F$8)+(S125*Metrics!F$9)+(U125*Metrics!F$10)+(V125*Metrics!F$18)+('Final Metrics'!W125*Metrics!F$19)+('Final Metrics'!X125*Metrics!F$20)+('Final Metrics'!Y125*Metrics!F$12)+('Final Metrics'!Z125*Metrics!F$13)+('Final Metrics'!AA125*Metrics!F$14)+('Final Metrics'!AB125*Metrics!F$16)</f>
        <v>147.125</v>
      </c>
      <c r="AE125" s="39">
        <f>AD125/AD$1</f>
        <v>0.14712500000000001</v>
      </c>
    </row>
    <row r="126" spans="1:31">
      <c r="A126" s="12" t="s">
        <v>314</v>
      </c>
      <c r="B126" s="14"/>
      <c r="C126" s="16"/>
      <c r="D126" s="14"/>
      <c r="E126" s="14"/>
      <c r="F126" s="14"/>
      <c r="G126" s="14">
        <v>0</v>
      </c>
      <c r="H126" s="98">
        <v>54</v>
      </c>
      <c r="I126" s="98">
        <v>789</v>
      </c>
      <c r="J126" s="98">
        <v>70</v>
      </c>
      <c r="K126" s="98">
        <v>33899</v>
      </c>
      <c r="L126" s="98">
        <v>15860</v>
      </c>
      <c r="M126" s="98">
        <v>14120</v>
      </c>
      <c r="N126" s="98">
        <v>57</v>
      </c>
      <c r="O126" s="45">
        <v>10349</v>
      </c>
      <c r="P126">
        <f>IF(B126&lt;Metrics!$G$4,Metrics!$G$2,IF(B126&lt;Metrics!$H$4,Metrics!$H$2,IF(B126&lt;Metrics!$I$4,Metrics!$I$2,IF(B126&lt;Metrics!$J$4,Metrics!$J$2,IF(B126&lt;Metrics!$K$4,Metrics!$K$2,IF(B126&lt;Metrics!$L$4,Metrics!$L$2,IF(B126&lt;Metrics!$M$4,Metrics!$M$2,IF(B126&lt;Metrics!$N$4,Metrics!$N$2,IF(B126&lt;Metrics!$O$4,Metrics!$O$2,IF(B126&lt;Metrics!$P$4,Metrics!$P$2,Metrics!Q$2))))))))))</f>
        <v>0</v>
      </c>
      <c r="Q126">
        <f>IF(C126=Metrics!$G$8,Metrics!$G$2,IF(C126&lt;Metrics!$H$8,Metrics!$H$2,IF(C126&lt;Metrics!$I$8,Metrics!$I$2,IF(C126&lt;Metrics!$J$8,Metrics!$J$2,IF(C126&lt;Metrics!$K$8,Metrics!$K$2,IF(C126&lt;Metrics!$L$8,Metrics!$L$2,IF(C126&lt;Metrics!$M$8,Metrics!$M$2,IF(C126&lt;Metrics!$N$8,Metrics!$N$2,IF(C126&lt;Metrics!$O$8,Metrics!$O$2,IF(C126&lt;Metrics!$P$8,Metrics!$P$2,Metrics!$Q$2))))))))))</f>
        <v>0</v>
      </c>
      <c r="S126">
        <f>IF(E126&lt;Metrics!$G$9,Metrics!$G$2,IF(E126&lt;Metrics!$H$9,Metrics!$H$2,IF(E126&lt;Metrics!$I$9,Metrics!$I$2,IF(E126&lt;Metrics!$J$9,Metrics!$J$2,IF(E126&lt;Metrics!$K$9,Metrics!$K$2,IF(E126&lt;Metrics!$L$9,Metrics!$L$2,IF(E126&lt;Metrics!$M$9,Metrics!$M$2,IF(E126&lt;Metrics!$N$9,Metrics!$N$2,IF(E126&lt;Metrics!$O$9,Metrics!$O$2,IF(E126&lt;Metrics!$P$9,Metrics!$P$2,Metrics!$Q$2))))))))))</f>
        <v>0</v>
      </c>
      <c r="U126">
        <f>IF(G126&lt;Metrics!$G$10,Metrics!$G$2,IF(G126&lt;Metrics!$H$10,Metrics!$H$2,IF(G126&lt;Metrics!$I$10,Metrics!$I$2,IF(G126&lt;Metrics!$J$10,Metrics!$J$2,IF(G126&lt;Metrics!$K$10,Metrics!$K$2,IF(G126&lt;Metrics!$L$10,Metrics!$L$2,IF(G126&lt;Metrics!$M$10,Metrics!$M$2,IF(G126&lt;Metrics!$N$10,Metrics!$N$2,IF(G126&lt;Metrics!$O$10,Metrics!$O$2,IF(G126&lt;Metrics!$P$10,Metrics!$P$2,Metrics!$Q$2))))))))))</f>
        <v>0</v>
      </c>
      <c r="V126">
        <f>IF(H126&lt;Metrics!$G$18,Metrics!$G$2,IF(H126&lt;Metrics!$H$18,Metrics!$H$2,IF(H126&lt;Metrics!$I$18,Metrics!$I$2,IF(H126&lt;Metrics!$J$18,Metrics!$J$2,IF(H126&lt;Metrics!$K$18,Metrics!$K$2,IF(H126&lt;Metrics!$L$18,Metrics!$L$2,IF(H126&lt;Metrics!$M$18,Metrics!$M$2,IF(H126&lt;Metrics!$N$18,Metrics!$N$2,IF(H126&lt;Metrics!$O$18,Metrics!$O$2,IF(H126&lt;Metrics!$P$18,Metrics!$P$2,Metrics!$Q$2))))))))))</f>
        <v>7</v>
      </c>
      <c r="W126">
        <f>IF(I126&lt;Metrics!$G$19,Metrics!$G$2,IF(I126&lt;Metrics!$H$19,Metrics!$H$2,IF(I126&lt;Metrics!$I$19,Metrics!$I$2,IF(I126&lt;Metrics!$J$19,Metrics!$J$2,IF(I126&lt;Metrics!$K$19,Metrics!$K$2,IF(I126&lt;Metrics!$L$19,Metrics!$L$2,IF(I126&lt;Metrics!$M$19,Metrics!$M$2,IF(I126&lt;Metrics!$N$19,Metrics!$N$2,IF(I126&lt;Metrics!$O$19,Metrics!$O$2,IF(I126&lt;Metrics!$P$19,Metrics!$P$2,Metrics!$Q$2))))))))))</f>
        <v>7</v>
      </c>
      <c r="X126">
        <f>IF(J126&lt;Metrics!$G$20,Metrics!$G$2,IF(J126&lt;Metrics!$H$20,Metrics!$H$2,IF(J126&lt;Metrics!$I$20,Metrics!$I$2,IF(J126&lt;Metrics!$J$20,Metrics!$J$2,IF(J126&lt;Metrics!$K$20,Metrics!$K$2,IF(J126&lt;Metrics!$L$20,Metrics!$L$2,IF(J126&lt;Metrics!$M$20,Metrics!$M$2,IF(J126&lt;Metrics!$N$20,Metrics!$N$2,IF(J126&lt;Metrics!$O$20,Metrics!$O$2,IF(J126&lt;Metrics!$P$20,Metrics!$P$2,Metrics!$Q$2))))))))))</f>
        <v>8</v>
      </c>
      <c r="Y126">
        <f>IF(K126&lt;Metrics!$G$12,Metrics!$G$2,IF(K126&lt;Metrics!$H$12,Metrics!$H$2,IF(K126&lt;Metrics!$I$12,Metrics!$I$2,IF(K126&lt;Metrics!$J$12,Metrics!$J$2,IF(K126&lt;Metrics!$K$12,Metrics!$K$2,IF(K126&lt;Metrics!$L$12,Metrics!$L$2,IF(K126&lt;Metrics!$M$12,Metrics!$M$2,IF(K126&lt;Metrics!$N$12,Metrics!$N$2,IF(K126&lt;Metrics!$O$12,Metrics!$O$2,IF(K126&lt;Metrics!$P$12,Metrics!$P$2,Metrics!$Q$2))))))))))</f>
        <v>5</v>
      </c>
      <c r="Z126">
        <f>IF(L126&lt;Metrics!$G$13,Metrics!$G$2,IF(L126&lt;Metrics!$H$13,Metrics!$H$2,IF(L126&lt;Metrics!$I$13,Metrics!$I$2,IF(L126&lt;Metrics!$J$13,Metrics!$J$2,IF(L126&lt;Metrics!$K$13,Metrics!$K$2,IF(L126&lt;Metrics!$L$13,Metrics!$L$2,IF(L126&lt;Metrics!$M$13,Metrics!$M$2,IF(L126&lt;Metrics!$N$13,Metrics!$N$2,IF(L126&lt;Metrics!$O$13,Metrics!$O$2,IF(L126&lt;Metrics!$P$13,Metrics!$P$2,Metrics!$Q$2))))))))))</f>
        <v>8</v>
      </c>
      <c r="AA126">
        <f>IF(M126&lt;Metrics!$G$14,Metrics!$G$2,IF(M126&lt;Metrics!$H$14,Metrics!$H$2,IF(M126&lt;Metrics!$I$14,Metrics!$I$2,IF(M126&lt;Metrics!$J$14,Metrics!$J$2,IF(M126&lt;Metrics!$K$14,Metrics!$K$2,IF(M126&lt;Metrics!$L$14,Metrics!$L$2,IF(M126&lt;Metrics!$M$14,Metrics!$M$2,IF(M126&lt;Metrics!$N$14,Metrics!$N$2,IF(M126&lt;Metrics!$O$14,Metrics!$O$2,IF(M126&lt;Metrics!$P$14,Metrics!$P$2,Metrics!$Q$2))))))))))</f>
        <v>5</v>
      </c>
      <c r="AB126">
        <f>IF(N126&lt;Metrics!$G$16,Metrics!$G$2,IF(N126&lt;Metrics!$H$16,Metrics!$H$2,IF(N126&lt;Metrics!$I$16,Metrics!$I$2,IF(N126&lt;Metrics!$J$16,Metrics!$J$2,IF(N126&lt;Metrics!$K$16,Metrics!$K$2,IF(N126&lt;Metrics!$L$16,Metrics!$L$2,IF(N126&lt;Metrics!$M$16,Metrics!$M$2,IF(N126&lt;Metrics!$N$16,Metrics!$N$2,IF(N126&lt;Metrics!$O$16,Metrics!$O$2,IF(N126&lt;Metrics!$P$16,Metrics!$P$2,Metrics!$Q$2))))))))))</f>
        <v>7</v>
      </c>
      <c r="AC126">
        <f>IF(O126&lt;Metrics!$G$22,Metrics!$G$2,IF(O126&lt;Metrics!$H$22,Metrics!$H$2,IF(O126&lt;Metrics!$I$22,Metrics!$I$2,IF(O126&lt;Metrics!$J$22,Metrics!$J$2,IF(O126&lt;Metrics!$K$22,Metrics!$K$2,IF(O126&lt;Metrics!$L$22,Metrics!$L$2,IF(O126&lt;Metrics!$M$22,Metrics!$M$2,IF(O126&lt;Metrics!$N$22,Metrics!$N$2,IF(O126&lt;Metrics!$O$22,Metrics!$O$2,IF(O126&lt;Metrics!$P$22,Metrics!$P$2,Metrics!$Q$2))))))))))</f>
        <v>6</v>
      </c>
      <c r="AD126" s="38">
        <f>(P126*Metrics!F$4)+(Q126*Metrics!F$8)+(S126*Metrics!F$9)+(U126*Metrics!F$10)+(V126*Metrics!F$18)+('Final Metrics'!W184*Metrics!F$19)+('Final Metrics'!X184*Metrics!F$20)+('Final Metrics'!Y184*Metrics!F$12)+('Final Metrics'!Z184*Metrics!F$13)+('Final Metrics'!AA184*Metrics!F$14)+('Final Metrics'!AB184*Metrics!F$16)</f>
        <v>73.5</v>
      </c>
      <c r="AE126" s="39">
        <f>AD126/AD$1</f>
        <v>7.3499999999999996E-2</v>
      </c>
    </row>
    <row r="127" spans="1:31">
      <c r="A127" s="12" t="s">
        <v>316</v>
      </c>
      <c r="B127" s="14">
        <v>2</v>
      </c>
      <c r="C127" s="16"/>
      <c r="D127" s="14">
        <v>0</v>
      </c>
      <c r="E127" s="14">
        <v>0</v>
      </c>
      <c r="F127" s="14"/>
      <c r="G127" s="14">
        <v>0</v>
      </c>
      <c r="H127" s="98">
        <v>15</v>
      </c>
      <c r="I127" s="98">
        <v>647</v>
      </c>
      <c r="J127" s="98">
        <v>35</v>
      </c>
      <c r="K127" s="98">
        <v>522</v>
      </c>
      <c r="L127" s="98">
        <v>2720</v>
      </c>
      <c r="M127" s="98">
        <v>404</v>
      </c>
      <c r="N127" s="98">
        <v>0</v>
      </c>
      <c r="O127" s="45">
        <v>1346</v>
      </c>
      <c r="P127">
        <f>IF(B127&lt;Metrics!$G$4,Metrics!$G$2,IF(B127&lt;Metrics!$H$4,Metrics!$H$2,IF(B127&lt;Metrics!$I$4,Metrics!$I$2,IF(B127&lt;Metrics!$J$4,Metrics!$J$2,IF(B127&lt;Metrics!$K$4,Metrics!$K$2,IF(B127&lt;Metrics!$L$4,Metrics!$L$2,IF(B127&lt;Metrics!$M$4,Metrics!$M$2,IF(B127&lt;Metrics!$N$4,Metrics!$N$2,IF(B127&lt;Metrics!$O$4,Metrics!$O$2,IF(B127&lt;Metrics!$P$4,Metrics!$P$2,Metrics!Q$2))))))))))</f>
        <v>0</v>
      </c>
      <c r="Q127">
        <f>IF(C127=Metrics!$G$8,Metrics!$G$2,IF(C127&lt;Metrics!$H$8,Metrics!$H$2,IF(C127&lt;Metrics!$I$8,Metrics!$I$2,IF(C127&lt;Metrics!$J$8,Metrics!$J$2,IF(C127&lt;Metrics!$K$8,Metrics!$K$2,IF(C127&lt;Metrics!$L$8,Metrics!$L$2,IF(C127&lt;Metrics!$M$8,Metrics!$M$2,IF(C127&lt;Metrics!$N$8,Metrics!$N$2,IF(C127&lt;Metrics!$O$8,Metrics!$O$2,IF(C127&lt;Metrics!$P$8,Metrics!$P$2,Metrics!$Q$2))))))))))</f>
        <v>0</v>
      </c>
      <c r="S127">
        <f>IF(E127&lt;Metrics!$G$9,Metrics!$G$2,IF(E127&lt;Metrics!$H$9,Metrics!$H$2,IF(E127&lt;Metrics!$I$9,Metrics!$I$2,IF(E127&lt;Metrics!$J$9,Metrics!$J$2,IF(E127&lt;Metrics!$K$9,Metrics!$K$2,IF(E127&lt;Metrics!$L$9,Metrics!$L$2,IF(E127&lt;Metrics!$M$9,Metrics!$M$2,IF(E127&lt;Metrics!$N$9,Metrics!$N$2,IF(E127&lt;Metrics!$O$9,Metrics!$O$2,IF(E127&lt;Metrics!$P$9,Metrics!$P$2,Metrics!$Q$2))))))))))</f>
        <v>0</v>
      </c>
      <c r="U127">
        <f>IF(G127&lt;Metrics!$G$10,Metrics!$G$2,IF(G127&lt;Metrics!$H$10,Metrics!$H$2,IF(G127&lt;Metrics!$I$10,Metrics!$I$2,IF(G127&lt;Metrics!$J$10,Metrics!$J$2,IF(G127&lt;Metrics!$K$10,Metrics!$K$2,IF(G127&lt;Metrics!$L$10,Metrics!$L$2,IF(G127&lt;Metrics!$M$10,Metrics!$M$2,IF(G127&lt;Metrics!$N$10,Metrics!$N$2,IF(G127&lt;Metrics!$O$10,Metrics!$O$2,IF(G127&lt;Metrics!$P$10,Metrics!$P$2,Metrics!$Q$2))))))))))</f>
        <v>0</v>
      </c>
      <c r="V127">
        <f>IF(H127&lt;Metrics!$G$18,Metrics!$G$2,IF(H127&lt;Metrics!$H$18,Metrics!$H$2,IF(H127&lt;Metrics!$I$18,Metrics!$I$2,IF(H127&lt;Metrics!$J$18,Metrics!$J$2,IF(H127&lt;Metrics!$K$18,Metrics!$K$2,IF(H127&lt;Metrics!$L$18,Metrics!$L$2,IF(H127&lt;Metrics!$M$18,Metrics!$M$2,IF(H127&lt;Metrics!$N$18,Metrics!$N$2,IF(H127&lt;Metrics!$O$18,Metrics!$O$2,IF(H127&lt;Metrics!$P$18,Metrics!$P$2,Metrics!$Q$2))))))))))</f>
        <v>0</v>
      </c>
      <c r="W127">
        <f>IF(I127&lt;Metrics!$G$19,Metrics!$G$2,IF(I127&lt;Metrics!$H$19,Metrics!$H$2,IF(I127&lt;Metrics!$I$19,Metrics!$I$2,IF(I127&lt;Metrics!$J$19,Metrics!$J$2,IF(I127&lt;Metrics!$K$19,Metrics!$K$2,IF(I127&lt;Metrics!$L$19,Metrics!$L$2,IF(I127&lt;Metrics!$M$19,Metrics!$M$2,IF(I127&lt;Metrics!$N$19,Metrics!$N$2,IF(I127&lt;Metrics!$O$19,Metrics!$O$2,IF(I127&lt;Metrics!$P$19,Metrics!$P$2,Metrics!$Q$2))))))))))</f>
        <v>4</v>
      </c>
      <c r="X127">
        <f>IF(J127&lt;Metrics!$G$20,Metrics!$G$2,IF(J127&lt;Metrics!$H$20,Metrics!$H$2,IF(J127&lt;Metrics!$I$20,Metrics!$I$2,IF(J127&lt;Metrics!$J$20,Metrics!$J$2,IF(J127&lt;Metrics!$K$20,Metrics!$K$2,IF(J127&lt;Metrics!$L$20,Metrics!$L$2,IF(J127&lt;Metrics!$M$20,Metrics!$M$2,IF(J127&lt;Metrics!$N$20,Metrics!$N$2,IF(J127&lt;Metrics!$O$20,Metrics!$O$2,IF(J127&lt;Metrics!$P$20,Metrics!$P$2,Metrics!$Q$2))))))))))</f>
        <v>3</v>
      </c>
      <c r="Y127">
        <f>IF(K127&lt;Metrics!$G$12,Metrics!$G$2,IF(K127&lt;Metrics!$H$12,Metrics!$H$2,IF(K127&lt;Metrics!$I$12,Metrics!$I$2,IF(K127&lt;Metrics!$J$12,Metrics!$J$2,IF(K127&lt;Metrics!$K$12,Metrics!$K$2,IF(K127&lt;Metrics!$L$12,Metrics!$L$2,IF(K127&lt;Metrics!$M$12,Metrics!$M$2,IF(K127&lt;Metrics!$N$12,Metrics!$N$2,IF(K127&lt;Metrics!$O$12,Metrics!$O$2,IF(K127&lt;Metrics!$P$12,Metrics!$P$2,Metrics!$Q$2))))))))))</f>
        <v>0</v>
      </c>
      <c r="Z127">
        <f>IF(L127&lt;Metrics!$G$13,Metrics!$G$2,IF(L127&lt;Metrics!$H$13,Metrics!$H$2,IF(L127&lt;Metrics!$I$13,Metrics!$I$2,IF(L127&lt;Metrics!$J$13,Metrics!$J$2,IF(L127&lt;Metrics!$K$13,Metrics!$K$2,IF(L127&lt;Metrics!$L$13,Metrics!$L$2,IF(L127&lt;Metrics!$M$13,Metrics!$M$2,IF(L127&lt;Metrics!$N$13,Metrics!$N$2,IF(L127&lt;Metrics!$O$13,Metrics!$O$2,IF(L127&lt;Metrics!$P$13,Metrics!$P$2,Metrics!$Q$2))))))))))</f>
        <v>5</v>
      </c>
      <c r="AA127">
        <f>IF(M127&lt;Metrics!$G$14,Metrics!$G$2,IF(M127&lt;Metrics!$H$14,Metrics!$H$2,IF(M127&lt;Metrics!$I$14,Metrics!$I$2,IF(M127&lt;Metrics!$J$14,Metrics!$J$2,IF(M127&lt;Metrics!$K$14,Metrics!$K$2,IF(M127&lt;Metrics!$L$14,Metrics!$L$2,IF(M127&lt;Metrics!$M$14,Metrics!$M$2,IF(M127&lt;Metrics!$N$14,Metrics!$N$2,IF(M127&lt;Metrics!$O$14,Metrics!$O$2,IF(M127&lt;Metrics!$P$14,Metrics!$P$2,Metrics!$Q$2))))))))))</f>
        <v>0</v>
      </c>
      <c r="AB127">
        <f>IF(N127&lt;Metrics!$G$16,Metrics!$G$2,IF(N127&lt;Metrics!$H$16,Metrics!$H$2,IF(N127&lt;Metrics!$I$16,Metrics!$I$2,IF(N127&lt;Metrics!$J$16,Metrics!$J$2,IF(N127&lt;Metrics!$K$16,Metrics!$K$2,IF(N127&lt;Metrics!$L$16,Metrics!$L$2,IF(N127&lt;Metrics!$M$16,Metrics!$M$2,IF(N127&lt;Metrics!$N$16,Metrics!$N$2,IF(N127&lt;Metrics!$O$16,Metrics!$O$2,IF(N127&lt;Metrics!$P$16,Metrics!$P$2,Metrics!$Q$2))))))))))</f>
        <v>0</v>
      </c>
      <c r="AC127">
        <f>IF(O127&lt;Metrics!$G$22,Metrics!$G$2,IF(O127&lt;Metrics!$H$22,Metrics!$H$2,IF(O127&lt;Metrics!$I$22,Metrics!$I$2,IF(O127&lt;Metrics!$J$22,Metrics!$J$2,IF(O127&lt;Metrics!$K$22,Metrics!$K$2,IF(O127&lt;Metrics!$L$22,Metrics!$L$2,IF(O127&lt;Metrics!$M$22,Metrics!$M$2,IF(O127&lt;Metrics!$N$22,Metrics!$N$2,IF(O127&lt;Metrics!$O$22,Metrics!$O$2,IF(O127&lt;Metrics!$P$22,Metrics!$P$2,Metrics!$Q$2))))))))))</f>
        <v>3</v>
      </c>
      <c r="AD127" s="38">
        <f>(P127*Metrics!F$4)+(Q127*Metrics!F$8)+(S127*Metrics!F$9)+(U127*Metrics!F$10)+(V127*Metrics!F$18)+('Final Metrics'!W149*Metrics!F$19)+('Final Metrics'!X149*Metrics!F$20)+('Final Metrics'!Y149*Metrics!F$12)+('Final Metrics'!Z149*Metrics!F$13)+('Final Metrics'!AA149*Metrics!F$14)+('Final Metrics'!AB149*Metrics!F$16)</f>
        <v>178.625</v>
      </c>
      <c r="AE127" s="39">
        <f>AD127/AD$1</f>
        <v>0.17862500000000001</v>
      </c>
    </row>
    <row r="128" spans="1:31">
      <c r="A128" s="12" t="s">
        <v>319</v>
      </c>
      <c r="B128" s="14">
        <v>3</v>
      </c>
      <c r="C128" s="16"/>
      <c r="D128" s="14"/>
      <c r="E128" s="14"/>
      <c r="F128" s="14"/>
      <c r="G128" s="14">
        <v>0</v>
      </c>
      <c r="H128" s="98">
        <v>1</v>
      </c>
      <c r="I128" s="98">
        <v>461</v>
      </c>
      <c r="J128" s="98">
        <v>20</v>
      </c>
      <c r="K128" s="98">
        <v>116</v>
      </c>
      <c r="L128" s="98">
        <v>210</v>
      </c>
      <c r="M128" s="98">
        <v>161</v>
      </c>
      <c r="N128" s="98">
        <v>0</v>
      </c>
      <c r="O128" s="45">
        <v>35</v>
      </c>
      <c r="P128">
        <f>IF(B128&lt;Metrics!$G$4,Metrics!$G$2,IF(B128&lt;Metrics!$H$4,Metrics!$H$2,IF(B128&lt;Metrics!$I$4,Metrics!$I$2,IF(B128&lt;Metrics!$J$4,Metrics!$J$2,IF(B128&lt;Metrics!$K$4,Metrics!$K$2,IF(B128&lt;Metrics!$L$4,Metrics!$L$2,IF(B128&lt;Metrics!$M$4,Metrics!$M$2,IF(B128&lt;Metrics!$N$4,Metrics!$N$2,IF(B128&lt;Metrics!$O$4,Metrics!$O$2,IF(B128&lt;Metrics!$P$4,Metrics!$P$2,Metrics!Q$2))))))))))</f>
        <v>0</v>
      </c>
      <c r="Q128">
        <f>IF(C128=Metrics!$G$8,Metrics!$G$2,IF(C128&lt;Metrics!$H$8,Metrics!$H$2,IF(C128&lt;Metrics!$I$8,Metrics!$I$2,IF(C128&lt;Metrics!$J$8,Metrics!$J$2,IF(C128&lt;Metrics!$K$8,Metrics!$K$2,IF(C128&lt;Metrics!$L$8,Metrics!$L$2,IF(C128&lt;Metrics!$M$8,Metrics!$M$2,IF(C128&lt;Metrics!$N$8,Metrics!$N$2,IF(C128&lt;Metrics!$O$8,Metrics!$O$2,IF(C128&lt;Metrics!$P$8,Metrics!$P$2,Metrics!$Q$2))))))))))</f>
        <v>0</v>
      </c>
      <c r="S128">
        <f>IF(E128&lt;Metrics!$G$9,Metrics!$G$2,IF(E128&lt;Metrics!$H$9,Metrics!$H$2,IF(E128&lt;Metrics!$I$9,Metrics!$I$2,IF(E128&lt;Metrics!$J$9,Metrics!$J$2,IF(E128&lt;Metrics!$K$9,Metrics!$K$2,IF(E128&lt;Metrics!$L$9,Metrics!$L$2,IF(E128&lt;Metrics!$M$9,Metrics!$M$2,IF(E128&lt;Metrics!$N$9,Metrics!$N$2,IF(E128&lt;Metrics!$O$9,Metrics!$O$2,IF(E128&lt;Metrics!$P$9,Metrics!$P$2,Metrics!$Q$2))))))))))</f>
        <v>0</v>
      </c>
      <c r="U128">
        <f>IF(G128&lt;Metrics!$G$10,Metrics!$G$2,IF(G128&lt;Metrics!$H$10,Metrics!$H$2,IF(G128&lt;Metrics!$I$10,Metrics!$I$2,IF(G128&lt;Metrics!$J$10,Metrics!$J$2,IF(G128&lt;Metrics!$K$10,Metrics!$K$2,IF(G128&lt;Metrics!$L$10,Metrics!$L$2,IF(G128&lt;Metrics!$M$10,Metrics!$M$2,IF(G128&lt;Metrics!$N$10,Metrics!$N$2,IF(G128&lt;Metrics!$O$10,Metrics!$O$2,IF(G128&lt;Metrics!$P$10,Metrics!$P$2,Metrics!$Q$2))))))))))</f>
        <v>0</v>
      </c>
      <c r="V128">
        <f>IF(H128&lt;Metrics!$G$18,Metrics!$G$2,IF(H128&lt;Metrics!$H$18,Metrics!$H$2,IF(H128&lt;Metrics!$I$18,Metrics!$I$2,IF(H128&lt;Metrics!$J$18,Metrics!$J$2,IF(H128&lt;Metrics!$K$18,Metrics!$K$2,IF(H128&lt;Metrics!$L$18,Metrics!$L$2,IF(H128&lt;Metrics!$M$18,Metrics!$M$2,IF(H128&lt;Metrics!$N$18,Metrics!$N$2,IF(H128&lt;Metrics!$O$18,Metrics!$O$2,IF(H128&lt;Metrics!$P$18,Metrics!$P$2,Metrics!$Q$2))))))))))</f>
        <v>0</v>
      </c>
      <c r="W128">
        <f>IF(I128&lt;Metrics!$G$19,Metrics!$G$2,IF(I128&lt;Metrics!$H$19,Metrics!$H$2,IF(I128&lt;Metrics!$I$19,Metrics!$I$2,IF(I128&lt;Metrics!$J$19,Metrics!$J$2,IF(I128&lt;Metrics!$K$19,Metrics!$K$2,IF(I128&lt;Metrics!$L$19,Metrics!$L$2,IF(I128&lt;Metrics!$M$19,Metrics!$M$2,IF(I128&lt;Metrics!$N$19,Metrics!$N$2,IF(I128&lt;Metrics!$O$19,Metrics!$O$2,IF(I128&lt;Metrics!$P$19,Metrics!$P$2,Metrics!$Q$2))))))))))</f>
        <v>0</v>
      </c>
      <c r="X128">
        <f>IF(J128&lt;Metrics!$G$20,Metrics!$G$2,IF(J128&lt;Metrics!$H$20,Metrics!$H$2,IF(J128&lt;Metrics!$I$20,Metrics!$I$2,IF(J128&lt;Metrics!$J$20,Metrics!$J$2,IF(J128&lt;Metrics!$K$20,Metrics!$K$2,IF(J128&lt;Metrics!$L$20,Metrics!$L$2,IF(J128&lt;Metrics!$M$20,Metrics!$M$2,IF(J128&lt;Metrics!$N$20,Metrics!$N$2,IF(J128&lt;Metrics!$O$20,Metrics!$O$2,IF(J128&lt;Metrics!$P$20,Metrics!$P$2,Metrics!$Q$2))))))))))</f>
        <v>0</v>
      </c>
      <c r="Y128">
        <f>IF(K128&lt;Metrics!$G$12,Metrics!$G$2,IF(K128&lt;Metrics!$H$12,Metrics!$H$2,IF(K128&lt;Metrics!$I$12,Metrics!$I$2,IF(K128&lt;Metrics!$J$12,Metrics!$J$2,IF(K128&lt;Metrics!$K$12,Metrics!$K$2,IF(K128&lt;Metrics!$L$12,Metrics!$L$2,IF(K128&lt;Metrics!$M$12,Metrics!$M$2,IF(K128&lt;Metrics!$N$12,Metrics!$N$2,IF(K128&lt;Metrics!$O$12,Metrics!$O$2,IF(K128&lt;Metrics!$P$12,Metrics!$P$2,Metrics!$Q$2))))))))))</f>
        <v>0</v>
      </c>
      <c r="Z128">
        <f>IF(L128&lt;Metrics!$G$13,Metrics!$G$2,IF(L128&lt;Metrics!$H$13,Metrics!$H$2,IF(L128&lt;Metrics!$I$13,Metrics!$I$2,IF(L128&lt;Metrics!$J$13,Metrics!$J$2,IF(L128&lt;Metrics!$K$13,Metrics!$K$2,IF(L128&lt;Metrics!$L$13,Metrics!$L$2,IF(L128&lt;Metrics!$M$13,Metrics!$M$2,IF(L128&lt;Metrics!$N$13,Metrics!$N$2,IF(L128&lt;Metrics!$O$13,Metrics!$O$2,IF(L128&lt;Metrics!$P$13,Metrics!$P$2,Metrics!$Q$2))))))))))</f>
        <v>1</v>
      </c>
      <c r="AA128">
        <f>IF(M128&lt;Metrics!$G$14,Metrics!$G$2,IF(M128&lt;Metrics!$H$14,Metrics!$H$2,IF(M128&lt;Metrics!$I$14,Metrics!$I$2,IF(M128&lt;Metrics!$J$14,Metrics!$J$2,IF(M128&lt;Metrics!$K$14,Metrics!$K$2,IF(M128&lt;Metrics!$L$14,Metrics!$L$2,IF(M128&lt;Metrics!$M$14,Metrics!$M$2,IF(M128&lt;Metrics!$N$14,Metrics!$N$2,IF(M128&lt;Metrics!$O$14,Metrics!$O$2,IF(M128&lt;Metrics!$P$14,Metrics!$P$2,Metrics!$Q$2))))))))))</f>
        <v>0</v>
      </c>
      <c r="AB128">
        <f>IF(N128&lt;Metrics!$G$16,Metrics!$G$2,IF(N128&lt;Metrics!$H$16,Metrics!$H$2,IF(N128&lt;Metrics!$I$16,Metrics!$I$2,IF(N128&lt;Metrics!$J$16,Metrics!$J$2,IF(N128&lt;Metrics!$K$16,Metrics!$K$2,IF(N128&lt;Metrics!$L$16,Metrics!$L$2,IF(N128&lt;Metrics!$M$16,Metrics!$M$2,IF(N128&lt;Metrics!$N$16,Metrics!$N$2,IF(N128&lt;Metrics!$O$16,Metrics!$O$2,IF(N128&lt;Metrics!$P$16,Metrics!$P$2,Metrics!$Q$2))))))))))</f>
        <v>0</v>
      </c>
      <c r="AC128">
        <f>IF(O128&lt;Metrics!$G$22,Metrics!$G$2,IF(O128&lt;Metrics!$H$22,Metrics!$H$2,IF(O128&lt;Metrics!$I$22,Metrics!$I$2,IF(O128&lt;Metrics!$J$22,Metrics!$J$2,IF(O128&lt;Metrics!$K$22,Metrics!$K$2,IF(O128&lt;Metrics!$L$22,Metrics!$L$2,IF(O128&lt;Metrics!$M$22,Metrics!$M$2,IF(O128&lt;Metrics!$N$22,Metrics!$N$2,IF(O128&lt;Metrics!$O$22,Metrics!$O$2,IF(O128&lt;Metrics!$P$22,Metrics!$P$2,Metrics!$Q$2))))))))))</f>
        <v>1</v>
      </c>
      <c r="AD128" s="38">
        <f>(P128*Metrics!F$4)+(Q128*Metrics!F$8)+(S128*Metrics!F$9)+(U128*Metrics!F$10)+(V128*Metrics!F$18)+('Final Metrics'!W140*Metrics!F$19)+('Final Metrics'!X140*Metrics!F$20)+('Final Metrics'!Y140*Metrics!F$12)+('Final Metrics'!Z140*Metrics!F$13)+('Final Metrics'!AA140*Metrics!F$14)+('Final Metrics'!AB140*Metrics!F$16)</f>
        <v>115.125</v>
      </c>
      <c r="AE128" s="39">
        <f>AD128/AD$1</f>
        <v>0.11512500000000001</v>
      </c>
    </row>
    <row r="129" spans="1:31">
      <c r="A129" s="12" t="s">
        <v>322</v>
      </c>
      <c r="B129" s="14">
        <v>16</v>
      </c>
      <c r="C129" s="16">
        <v>5</v>
      </c>
      <c r="D129" s="14">
        <v>7</v>
      </c>
      <c r="E129" s="14">
        <v>7</v>
      </c>
      <c r="F129" s="14"/>
      <c r="G129" s="14">
        <v>35</v>
      </c>
      <c r="H129" s="98">
        <v>3</v>
      </c>
      <c r="I129" s="98">
        <v>524</v>
      </c>
      <c r="J129" s="98">
        <v>23</v>
      </c>
      <c r="K129" s="98">
        <v>33</v>
      </c>
      <c r="L129" s="98">
        <v>29</v>
      </c>
      <c r="M129" s="98">
        <v>298</v>
      </c>
      <c r="N129" s="98">
        <v>0</v>
      </c>
      <c r="O129" s="45">
        <v>0</v>
      </c>
      <c r="P129">
        <f>IF(B129&lt;Metrics!$G$4,Metrics!$G$2,IF(B129&lt;Metrics!$H$4,Metrics!$H$2,IF(B129&lt;Metrics!$I$4,Metrics!$I$2,IF(B129&lt;Metrics!$J$4,Metrics!$J$2,IF(B129&lt;Metrics!$K$4,Metrics!$K$2,IF(B129&lt;Metrics!$L$4,Metrics!$L$2,IF(B129&lt;Metrics!$M$4,Metrics!$M$2,IF(B129&lt;Metrics!$N$4,Metrics!$N$2,IF(B129&lt;Metrics!$O$4,Metrics!$O$2,IF(B129&lt;Metrics!$P$4,Metrics!$P$2,Metrics!Q$2))))))))))</f>
        <v>0</v>
      </c>
      <c r="Q129">
        <f>IF(C129=Metrics!$G$8,Metrics!$G$2,IF(C129&lt;Metrics!$H$8,Metrics!$H$2,IF(C129&lt;Metrics!$I$8,Metrics!$I$2,IF(C129&lt;Metrics!$J$8,Metrics!$J$2,IF(C129&lt;Metrics!$K$8,Metrics!$K$2,IF(C129&lt;Metrics!$L$8,Metrics!$L$2,IF(C129&lt;Metrics!$M$8,Metrics!$M$2,IF(C129&lt;Metrics!$N$8,Metrics!$N$2,IF(C129&lt;Metrics!$O$8,Metrics!$O$2,IF(C129&lt;Metrics!$P$8,Metrics!$P$2,Metrics!$Q$2))))))))))</f>
        <v>10</v>
      </c>
      <c r="S129">
        <f>IF(E129&lt;Metrics!$G$9,Metrics!$G$2,IF(E129&lt;Metrics!$H$9,Metrics!$H$2,IF(E129&lt;Metrics!$I$9,Metrics!$I$2,IF(E129&lt;Metrics!$J$9,Metrics!$J$2,IF(E129&lt;Metrics!$K$9,Metrics!$K$2,IF(E129&lt;Metrics!$L$9,Metrics!$L$2,IF(E129&lt;Metrics!$M$9,Metrics!$M$2,IF(E129&lt;Metrics!$N$9,Metrics!$N$2,IF(E129&lt;Metrics!$O$9,Metrics!$O$2,IF(E129&lt;Metrics!$P$9,Metrics!$P$2,Metrics!$Q$2))))))))))</f>
        <v>0</v>
      </c>
      <c r="U129">
        <f>IF(G129&lt;Metrics!$G$10,Metrics!$G$2,IF(G129&lt;Metrics!$H$10,Metrics!$H$2,IF(G129&lt;Metrics!$I$10,Metrics!$I$2,IF(G129&lt;Metrics!$J$10,Metrics!$J$2,IF(G129&lt;Metrics!$K$10,Metrics!$K$2,IF(G129&lt;Metrics!$L$10,Metrics!$L$2,IF(G129&lt;Metrics!$M$10,Metrics!$M$2,IF(G129&lt;Metrics!$N$10,Metrics!$N$2,IF(G129&lt;Metrics!$O$10,Metrics!$O$2,IF(G129&lt;Metrics!$P$10,Metrics!$P$2,Metrics!$Q$2))))))))))</f>
        <v>2</v>
      </c>
      <c r="V129">
        <f>IF(H129&lt;Metrics!$G$18,Metrics!$G$2,IF(H129&lt;Metrics!$H$18,Metrics!$H$2,IF(H129&lt;Metrics!$I$18,Metrics!$I$2,IF(H129&lt;Metrics!$J$18,Metrics!$J$2,IF(H129&lt;Metrics!$K$18,Metrics!$K$2,IF(H129&lt;Metrics!$L$18,Metrics!$L$2,IF(H129&lt;Metrics!$M$18,Metrics!$M$2,IF(H129&lt;Metrics!$N$18,Metrics!$N$2,IF(H129&lt;Metrics!$O$18,Metrics!$O$2,IF(H129&lt;Metrics!$P$18,Metrics!$P$2,Metrics!$Q$2))))))))))</f>
        <v>0</v>
      </c>
      <c r="W129">
        <f>IF(I129&lt;Metrics!$G$19,Metrics!$G$2,IF(I129&lt;Metrics!$H$19,Metrics!$H$2,IF(I129&lt;Metrics!$I$19,Metrics!$I$2,IF(I129&lt;Metrics!$J$19,Metrics!$J$2,IF(I129&lt;Metrics!$K$19,Metrics!$K$2,IF(I129&lt;Metrics!$L$19,Metrics!$L$2,IF(I129&lt;Metrics!$M$19,Metrics!$M$2,IF(I129&lt;Metrics!$N$19,Metrics!$N$2,IF(I129&lt;Metrics!$O$19,Metrics!$O$2,IF(I129&lt;Metrics!$P$19,Metrics!$P$2,Metrics!$Q$2))))))))))</f>
        <v>0</v>
      </c>
      <c r="X129">
        <f>IF(J129&lt;Metrics!$G$20,Metrics!$G$2,IF(J129&lt;Metrics!$H$20,Metrics!$H$2,IF(J129&lt;Metrics!$I$20,Metrics!$I$2,IF(J129&lt;Metrics!$J$20,Metrics!$J$2,IF(J129&lt;Metrics!$K$20,Metrics!$K$2,IF(J129&lt;Metrics!$L$20,Metrics!$L$2,IF(J129&lt;Metrics!$M$20,Metrics!$M$2,IF(J129&lt;Metrics!$N$20,Metrics!$N$2,IF(J129&lt;Metrics!$O$20,Metrics!$O$2,IF(J129&lt;Metrics!$P$20,Metrics!$P$2,Metrics!$Q$2))))))))))</f>
        <v>0</v>
      </c>
      <c r="Y129">
        <f>IF(K129&lt;Metrics!$G$12,Metrics!$G$2,IF(K129&lt;Metrics!$H$12,Metrics!$H$2,IF(K129&lt;Metrics!$I$12,Metrics!$I$2,IF(K129&lt;Metrics!$J$12,Metrics!$J$2,IF(K129&lt;Metrics!$K$12,Metrics!$K$2,IF(K129&lt;Metrics!$L$12,Metrics!$L$2,IF(K129&lt;Metrics!$M$12,Metrics!$M$2,IF(K129&lt;Metrics!$N$12,Metrics!$N$2,IF(K129&lt;Metrics!$O$12,Metrics!$O$2,IF(K129&lt;Metrics!$P$12,Metrics!$P$2,Metrics!$Q$2))))))))))</f>
        <v>0</v>
      </c>
      <c r="Z129">
        <f>IF(L129&lt;Metrics!$G$13,Metrics!$G$2,IF(L129&lt;Metrics!$H$13,Metrics!$H$2,IF(L129&lt;Metrics!$I$13,Metrics!$I$2,IF(L129&lt;Metrics!$J$13,Metrics!$J$2,IF(L129&lt;Metrics!$K$13,Metrics!$K$2,IF(L129&lt;Metrics!$L$13,Metrics!$L$2,IF(L129&lt;Metrics!$M$13,Metrics!$M$2,IF(L129&lt;Metrics!$N$13,Metrics!$N$2,IF(L129&lt;Metrics!$O$13,Metrics!$O$2,IF(L129&lt;Metrics!$P$13,Metrics!$P$2,Metrics!$Q$2))))))))))</f>
        <v>0</v>
      </c>
      <c r="AA129">
        <f>IF(M129&lt;Metrics!$G$14,Metrics!$G$2,IF(M129&lt;Metrics!$H$14,Metrics!$H$2,IF(M129&lt;Metrics!$I$14,Metrics!$I$2,IF(M129&lt;Metrics!$J$14,Metrics!$J$2,IF(M129&lt;Metrics!$K$14,Metrics!$K$2,IF(M129&lt;Metrics!$L$14,Metrics!$L$2,IF(M129&lt;Metrics!$M$14,Metrics!$M$2,IF(M129&lt;Metrics!$N$14,Metrics!$N$2,IF(M129&lt;Metrics!$O$14,Metrics!$O$2,IF(M129&lt;Metrics!$P$14,Metrics!$P$2,Metrics!$Q$2))))))))))</f>
        <v>0</v>
      </c>
      <c r="AB129">
        <f>IF(N129&lt;Metrics!$G$16,Metrics!$G$2,IF(N129&lt;Metrics!$H$16,Metrics!$H$2,IF(N129&lt;Metrics!$I$16,Metrics!$I$2,IF(N129&lt;Metrics!$J$16,Metrics!$J$2,IF(N129&lt;Metrics!$K$16,Metrics!$K$2,IF(N129&lt;Metrics!$L$16,Metrics!$L$2,IF(N129&lt;Metrics!$M$16,Metrics!$M$2,IF(N129&lt;Metrics!$N$16,Metrics!$N$2,IF(N129&lt;Metrics!$O$16,Metrics!$O$2,IF(N129&lt;Metrics!$P$16,Metrics!$P$2,Metrics!$Q$2))))))))))</f>
        <v>0</v>
      </c>
      <c r="AC129">
        <f>IF(O129&lt;Metrics!$G$22,Metrics!$G$2,IF(O129&lt;Metrics!$H$22,Metrics!$H$2,IF(O129&lt;Metrics!$I$22,Metrics!$I$2,IF(O129&lt;Metrics!$J$22,Metrics!$J$2,IF(O129&lt;Metrics!$K$22,Metrics!$K$2,IF(O129&lt;Metrics!$L$22,Metrics!$L$2,IF(O129&lt;Metrics!$M$22,Metrics!$M$2,IF(O129&lt;Metrics!$N$22,Metrics!$N$2,IF(O129&lt;Metrics!$O$22,Metrics!$O$2,IF(O129&lt;Metrics!$P$22,Metrics!$P$2,Metrics!$Q$2))))))))))</f>
        <v>0</v>
      </c>
      <c r="AD129" s="38">
        <f>(P129*Metrics!F$4)+(Q129*Metrics!F$8)+(S129*Metrics!F$9)+(U129*Metrics!F$10)+(V129*Metrics!F$18)+('Final Metrics'!W109*Metrics!F$19)+('Final Metrics'!X109*Metrics!F$20)+('Final Metrics'!Y109*Metrics!F$12)+('Final Metrics'!Z109*Metrics!F$13)+('Final Metrics'!AA109*Metrics!F$14)+('Final Metrics'!AB109*Metrics!F$16)</f>
        <v>224.625</v>
      </c>
      <c r="AE129" s="39">
        <f>AD129/AD$1</f>
        <v>0.22462499999999999</v>
      </c>
    </row>
    <row r="130" spans="1:31">
      <c r="A130" s="12" t="s">
        <v>324</v>
      </c>
      <c r="B130" s="14"/>
      <c r="C130" s="16"/>
      <c r="D130" s="14">
        <v>0</v>
      </c>
      <c r="E130" s="14">
        <v>0</v>
      </c>
      <c r="F130" s="14"/>
      <c r="G130" s="14">
        <v>0</v>
      </c>
      <c r="H130" s="98">
        <v>8</v>
      </c>
      <c r="I130" s="98">
        <v>206</v>
      </c>
      <c r="J130" s="98">
        <v>0</v>
      </c>
      <c r="K130" s="98">
        <v>157</v>
      </c>
      <c r="L130" s="98">
        <v>1</v>
      </c>
      <c r="M130" s="98">
        <v>5</v>
      </c>
      <c r="N130" s="98"/>
      <c r="O130" s="45">
        <v>406</v>
      </c>
      <c r="P130">
        <f>IF(B130&lt;Metrics!$G$4,Metrics!$G$2,IF(B130&lt;Metrics!$H$4,Metrics!$H$2,IF(B130&lt;Metrics!$I$4,Metrics!$I$2,IF(B130&lt;Metrics!$J$4,Metrics!$J$2,IF(B130&lt;Metrics!$K$4,Metrics!$K$2,IF(B130&lt;Metrics!$L$4,Metrics!$L$2,IF(B130&lt;Metrics!$M$4,Metrics!$M$2,IF(B130&lt;Metrics!$N$4,Metrics!$N$2,IF(B130&lt;Metrics!$O$4,Metrics!$O$2,IF(B130&lt;Metrics!$P$4,Metrics!$P$2,Metrics!Q$2))))))))))</f>
        <v>0</v>
      </c>
      <c r="Q130">
        <f>IF(C130=Metrics!$G$8,Metrics!$G$2,IF(C130&lt;Metrics!$H$8,Metrics!$H$2,IF(C130&lt;Metrics!$I$8,Metrics!$I$2,IF(C130&lt;Metrics!$J$8,Metrics!$J$2,IF(C130&lt;Metrics!$K$8,Metrics!$K$2,IF(C130&lt;Metrics!$L$8,Metrics!$L$2,IF(C130&lt;Metrics!$M$8,Metrics!$M$2,IF(C130&lt;Metrics!$N$8,Metrics!$N$2,IF(C130&lt;Metrics!$O$8,Metrics!$O$2,IF(C130&lt;Metrics!$P$8,Metrics!$P$2,Metrics!$Q$2))))))))))</f>
        <v>0</v>
      </c>
      <c r="S130">
        <f>IF(E130&lt;Metrics!$G$9,Metrics!$G$2,IF(E130&lt;Metrics!$H$9,Metrics!$H$2,IF(E130&lt;Metrics!$I$9,Metrics!$I$2,IF(E130&lt;Metrics!$J$9,Metrics!$J$2,IF(E130&lt;Metrics!$K$9,Metrics!$K$2,IF(E130&lt;Metrics!$L$9,Metrics!$L$2,IF(E130&lt;Metrics!$M$9,Metrics!$M$2,IF(E130&lt;Metrics!$N$9,Metrics!$N$2,IF(E130&lt;Metrics!$O$9,Metrics!$O$2,IF(E130&lt;Metrics!$P$9,Metrics!$P$2,Metrics!$Q$2))))))))))</f>
        <v>0</v>
      </c>
      <c r="U130">
        <f>IF(G130&lt;Metrics!$G$10,Metrics!$G$2,IF(G130&lt;Metrics!$H$10,Metrics!$H$2,IF(G130&lt;Metrics!$I$10,Metrics!$I$2,IF(G130&lt;Metrics!$J$10,Metrics!$J$2,IF(G130&lt;Metrics!$K$10,Metrics!$K$2,IF(G130&lt;Metrics!$L$10,Metrics!$L$2,IF(G130&lt;Metrics!$M$10,Metrics!$M$2,IF(G130&lt;Metrics!$N$10,Metrics!$N$2,IF(G130&lt;Metrics!$O$10,Metrics!$O$2,IF(G130&lt;Metrics!$P$10,Metrics!$P$2,Metrics!$Q$2))))))))))</f>
        <v>0</v>
      </c>
      <c r="V130">
        <f>IF(H130&lt;Metrics!$G$18,Metrics!$G$2,IF(H130&lt;Metrics!$H$18,Metrics!$H$2,IF(H130&lt;Metrics!$I$18,Metrics!$I$2,IF(H130&lt;Metrics!$J$18,Metrics!$J$2,IF(H130&lt;Metrics!$K$18,Metrics!$K$2,IF(H130&lt;Metrics!$L$18,Metrics!$L$2,IF(H130&lt;Metrics!$M$18,Metrics!$M$2,IF(H130&lt;Metrics!$N$18,Metrics!$N$2,IF(H130&lt;Metrics!$O$18,Metrics!$O$2,IF(H130&lt;Metrics!$P$18,Metrics!$P$2,Metrics!$Q$2))))))))))</f>
        <v>0</v>
      </c>
      <c r="W130">
        <f>IF(I130&lt;Metrics!$G$19,Metrics!$G$2,IF(I130&lt;Metrics!$H$19,Metrics!$H$2,IF(I130&lt;Metrics!$I$19,Metrics!$I$2,IF(I130&lt;Metrics!$J$19,Metrics!$J$2,IF(I130&lt;Metrics!$K$19,Metrics!$K$2,IF(I130&lt;Metrics!$L$19,Metrics!$L$2,IF(I130&lt;Metrics!$M$19,Metrics!$M$2,IF(I130&lt;Metrics!$N$19,Metrics!$N$2,IF(I130&lt;Metrics!$O$19,Metrics!$O$2,IF(I130&lt;Metrics!$P$19,Metrics!$P$2,Metrics!$Q$2))))))))))</f>
        <v>0</v>
      </c>
      <c r="X130">
        <f>IF(J130&lt;Metrics!$G$20,Metrics!$G$2,IF(J130&lt;Metrics!$H$20,Metrics!$H$2,IF(J130&lt;Metrics!$I$20,Metrics!$I$2,IF(J130&lt;Metrics!$J$20,Metrics!$J$2,IF(J130&lt;Metrics!$K$20,Metrics!$K$2,IF(J130&lt;Metrics!$L$20,Metrics!$L$2,IF(J130&lt;Metrics!$M$20,Metrics!$M$2,IF(J130&lt;Metrics!$N$20,Metrics!$N$2,IF(J130&lt;Metrics!$O$20,Metrics!$O$2,IF(J130&lt;Metrics!$P$20,Metrics!$P$2,Metrics!$Q$2))))))))))</f>
        <v>0</v>
      </c>
      <c r="Y130">
        <f>IF(K130&lt;Metrics!$G$12,Metrics!$G$2,IF(K130&lt;Metrics!$H$12,Metrics!$H$2,IF(K130&lt;Metrics!$I$12,Metrics!$I$2,IF(K130&lt;Metrics!$J$12,Metrics!$J$2,IF(K130&lt;Metrics!$K$12,Metrics!$K$2,IF(K130&lt;Metrics!$L$12,Metrics!$L$2,IF(K130&lt;Metrics!$M$12,Metrics!$M$2,IF(K130&lt;Metrics!$N$12,Metrics!$N$2,IF(K130&lt;Metrics!$O$12,Metrics!$O$2,IF(K130&lt;Metrics!$P$12,Metrics!$P$2,Metrics!$Q$2))))))))))</f>
        <v>0</v>
      </c>
      <c r="Z130">
        <f>IF(L130&lt;Metrics!$G$13,Metrics!$G$2,IF(L130&lt;Metrics!$H$13,Metrics!$H$2,IF(L130&lt;Metrics!$I$13,Metrics!$I$2,IF(L130&lt;Metrics!$J$13,Metrics!$J$2,IF(L130&lt;Metrics!$K$13,Metrics!$K$2,IF(L130&lt;Metrics!$L$13,Metrics!$L$2,IF(L130&lt;Metrics!$M$13,Metrics!$M$2,IF(L130&lt;Metrics!$N$13,Metrics!$N$2,IF(L130&lt;Metrics!$O$13,Metrics!$O$2,IF(L130&lt;Metrics!$P$13,Metrics!$P$2,Metrics!$Q$2))))))))))</f>
        <v>0</v>
      </c>
      <c r="AA130">
        <f>IF(M130&lt;Metrics!$G$14,Metrics!$G$2,IF(M130&lt;Metrics!$H$14,Metrics!$H$2,IF(M130&lt;Metrics!$I$14,Metrics!$I$2,IF(M130&lt;Metrics!$J$14,Metrics!$J$2,IF(M130&lt;Metrics!$K$14,Metrics!$K$2,IF(M130&lt;Metrics!$L$14,Metrics!$L$2,IF(M130&lt;Metrics!$M$14,Metrics!$M$2,IF(M130&lt;Metrics!$N$14,Metrics!$N$2,IF(M130&lt;Metrics!$O$14,Metrics!$O$2,IF(M130&lt;Metrics!$P$14,Metrics!$P$2,Metrics!$Q$2))))))))))</f>
        <v>0</v>
      </c>
      <c r="AB130">
        <f>IF(N130&lt;Metrics!$G$16,Metrics!$G$2,IF(N130&lt;Metrics!$H$16,Metrics!$H$2,IF(N130&lt;Metrics!$I$16,Metrics!$I$2,IF(N130&lt;Metrics!$J$16,Metrics!$J$2,IF(N130&lt;Metrics!$K$16,Metrics!$K$2,IF(N130&lt;Metrics!$L$16,Metrics!$L$2,IF(N130&lt;Metrics!$M$16,Metrics!$M$2,IF(N130&lt;Metrics!$N$16,Metrics!$N$2,IF(N130&lt;Metrics!$O$16,Metrics!$O$2,IF(N130&lt;Metrics!$P$16,Metrics!$P$2,Metrics!$Q$2))))))))))</f>
        <v>0</v>
      </c>
      <c r="AC130">
        <f>IF(O130&lt;Metrics!$G$22,Metrics!$G$2,IF(O130&lt;Metrics!$H$22,Metrics!$H$2,IF(O130&lt;Metrics!$I$22,Metrics!$I$2,IF(O130&lt;Metrics!$J$22,Metrics!$J$2,IF(O130&lt;Metrics!$K$22,Metrics!$K$2,IF(O130&lt;Metrics!$L$22,Metrics!$L$2,IF(O130&lt;Metrics!$M$22,Metrics!$M$2,IF(O130&lt;Metrics!$N$22,Metrics!$N$2,IF(O130&lt;Metrics!$O$22,Metrics!$O$2,IF(O130&lt;Metrics!$P$22,Metrics!$P$2,Metrics!$Q$2))))))))))</f>
        <v>2</v>
      </c>
      <c r="AD130" s="38">
        <f>(P130*Metrics!F$4)+(Q130*Metrics!F$8)+(S130*Metrics!F$9)+(U130*Metrics!F$10)+(V130*Metrics!F$18)+('Final Metrics'!W185*Metrics!F$19)+('Final Metrics'!X185*Metrics!F$20)+('Final Metrics'!Y185*Metrics!F$12)+('Final Metrics'!Z185*Metrics!F$13)+('Final Metrics'!AA185*Metrics!F$14)+('Final Metrics'!AB185*Metrics!F$16)</f>
        <v>90.25</v>
      </c>
      <c r="AE130" s="39">
        <f>AD130/AD$1</f>
        <v>9.0249999999999997E-2</v>
      </c>
    </row>
    <row r="131" spans="1:31">
      <c r="A131" s="12" t="s">
        <v>325</v>
      </c>
      <c r="B131" s="14">
        <v>21</v>
      </c>
      <c r="C131" s="16"/>
      <c r="D131" s="14"/>
      <c r="E131" s="14"/>
      <c r="F131" s="14"/>
      <c r="G131" s="14">
        <v>0</v>
      </c>
      <c r="H131" s="98">
        <v>63</v>
      </c>
      <c r="I131" s="98">
        <v>901</v>
      </c>
      <c r="J131" s="98">
        <v>76</v>
      </c>
      <c r="K131" s="98">
        <v>49066</v>
      </c>
      <c r="L131" s="98">
        <v>27767</v>
      </c>
      <c r="M131" s="98">
        <v>14886</v>
      </c>
      <c r="N131" s="98">
        <v>78</v>
      </c>
      <c r="O131" s="48">
        <v>75</v>
      </c>
      <c r="P131">
        <f>IF(B131&lt;Metrics!$G$4,Metrics!$G$2,IF(B131&lt;Metrics!$H$4,Metrics!$H$2,IF(B131&lt;Metrics!$I$4,Metrics!$I$2,IF(B131&lt;Metrics!$J$4,Metrics!$J$2,IF(B131&lt;Metrics!$K$4,Metrics!$K$2,IF(B131&lt;Metrics!$L$4,Metrics!$L$2,IF(B131&lt;Metrics!$M$4,Metrics!$M$2,IF(B131&lt;Metrics!$N$4,Metrics!$N$2,IF(B131&lt;Metrics!$O$4,Metrics!$O$2,IF(B131&lt;Metrics!$P$4,Metrics!$P$2,Metrics!Q$2))))))))))</f>
        <v>0</v>
      </c>
      <c r="Q131">
        <f>IF(C131=Metrics!$G$8,Metrics!$G$2,IF(C131&lt;Metrics!$H$8,Metrics!$H$2,IF(C131&lt;Metrics!$I$8,Metrics!$I$2,IF(C131&lt;Metrics!$J$8,Metrics!$J$2,IF(C131&lt;Metrics!$K$8,Metrics!$K$2,IF(C131&lt;Metrics!$L$8,Metrics!$L$2,IF(C131&lt;Metrics!$M$8,Metrics!$M$2,IF(C131&lt;Metrics!$N$8,Metrics!$N$2,IF(C131&lt;Metrics!$O$8,Metrics!$O$2,IF(C131&lt;Metrics!$P$8,Metrics!$P$2,Metrics!$Q$2))))))))))</f>
        <v>0</v>
      </c>
      <c r="S131">
        <f>IF(E131&lt;Metrics!$G$9,Metrics!$G$2,IF(E131&lt;Metrics!$H$9,Metrics!$H$2,IF(E131&lt;Metrics!$I$9,Metrics!$I$2,IF(E131&lt;Metrics!$J$9,Metrics!$J$2,IF(E131&lt;Metrics!$K$9,Metrics!$K$2,IF(E131&lt;Metrics!$L$9,Metrics!$L$2,IF(E131&lt;Metrics!$M$9,Metrics!$M$2,IF(E131&lt;Metrics!$N$9,Metrics!$N$2,IF(E131&lt;Metrics!$O$9,Metrics!$O$2,IF(E131&lt;Metrics!$P$9,Metrics!$P$2,Metrics!$Q$2))))))))))</f>
        <v>0</v>
      </c>
      <c r="U131">
        <f>IF(G131&lt;Metrics!$G$10,Metrics!$G$2,IF(G131&lt;Metrics!$H$10,Metrics!$H$2,IF(G131&lt;Metrics!$I$10,Metrics!$I$2,IF(G131&lt;Metrics!$J$10,Metrics!$J$2,IF(G131&lt;Metrics!$K$10,Metrics!$K$2,IF(G131&lt;Metrics!$L$10,Metrics!$L$2,IF(G131&lt;Metrics!$M$10,Metrics!$M$2,IF(G131&lt;Metrics!$N$10,Metrics!$N$2,IF(G131&lt;Metrics!$O$10,Metrics!$O$2,IF(G131&lt;Metrics!$P$10,Metrics!$P$2,Metrics!$Q$2))))))))))</f>
        <v>0</v>
      </c>
      <c r="V131">
        <f>IF(H131&lt;Metrics!$G$18,Metrics!$G$2,IF(H131&lt;Metrics!$H$18,Metrics!$H$2,IF(H131&lt;Metrics!$I$18,Metrics!$I$2,IF(H131&lt;Metrics!$J$18,Metrics!$J$2,IF(H131&lt;Metrics!$K$18,Metrics!$K$2,IF(H131&lt;Metrics!$L$18,Metrics!$L$2,IF(H131&lt;Metrics!$M$18,Metrics!$M$2,IF(H131&lt;Metrics!$N$18,Metrics!$N$2,IF(H131&lt;Metrics!$O$18,Metrics!$O$2,IF(H131&lt;Metrics!$P$18,Metrics!$P$2,Metrics!$Q$2))))))))))</f>
        <v>8</v>
      </c>
      <c r="W131">
        <f>IF(I131&lt;Metrics!$G$19,Metrics!$G$2,IF(I131&lt;Metrics!$H$19,Metrics!$H$2,IF(I131&lt;Metrics!$I$19,Metrics!$I$2,IF(I131&lt;Metrics!$J$19,Metrics!$J$2,IF(I131&lt;Metrics!$K$19,Metrics!$K$2,IF(I131&lt;Metrics!$L$19,Metrics!$L$2,IF(I131&lt;Metrics!$M$19,Metrics!$M$2,IF(I131&lt;Metrics!$N$19,Metrics!$N$2,IF(I131&lt;Metrics!$O$19,Metrics!$O$2,IF(I131&lt;Metrics!$P$19,Metrics!$P$2,Metrics!$Q$2))))))))))</f>
        <v>9</v>
      </c>
      <c r="X131">
        <f>IF(J131&lt;Metrics!$G$20,Metrics!$G$2,IF(J131&lt;Metrics!$H$20,Metrics!$H$2,IF(J131&lt;Metrics!$I$20,Metrics!$I$2,IF(J131&lt;Metrics!$J$20,Metrics!$J$2,IF(J131&lt;Metrics!$K$20,Metrics!$K$2,IF(J131&lt;Metrics!$L$20,Metrics!$L$2,IF(J131&lt;Metrics!$M$20,Metrics!$M$2,IF(J131&lt;Metrics!$N$20,Metrics!$N$2,IF(J131&lt;Metrics!$O$20,Metrics!$O$2,IF(J131&lt;Metrics!$P$20,Metrics!$P$2,Metrics!$Q$2))))))))))</f>
        <v>9</v>
      </c>
      <c r="Y131">
        <f>IF(K131&lt;Metrics!$G$12,Metrics!$G$2,IF(K131&lt;Metrics!$H$12,Metrics!$H$2,IF(K131&lt;Metrics!$I$12,Metrics!$I$2,IF(K131&lt;Metrics!$J$12,Metrics!$J$2,IF(K131&lt;Metrics!$K$12,Metrics!$K$2,IF(K131&lt;Metrics!$L$12,Metrics!$L$2,IF(K131&lt;Metrics!$M$12,Metrics!$M$2,IF(K131&lt;Metrics!$N$12,Metrics!$N$2,IF(K131&lt;Metrics!$O$12,Metrics!$O$2,IF(K131&lt;Metrics!$P$12,Metrics!$P$2,Metrics!$Q$2))))))))))</f>
        <v>6</v>
      </c>
      <c r="Z131">
        <f>IF(L131&lt;Metrics!$G$13,Metrics!$G$2,IF(L131&lt;Metrics!$H$13,Metrics!$H$2,IF(L131&lt;Metrics!$I$13,Metrics!$I$2,IF(L131&lt;Metrics!$J$13,Metrics!$J$2,IF(L131&lt;Metrics!$K$13,Metrics!$K$2,IF(L131&lt;Metrics!$L$13,Metrics!$L$2,IF(L131&lt;Metrics!$M$13,Metrics!$M$2,IF(L131&lt;Metrics!$N$13,Metrics!$N$2,IF(L131&lt;Metrics!$O$13,Metrics!$O$2,IF(L131&lt;Metrics!$P$13,Metrics!$P$2,Metrics!$Q$2))))))))))</f>
        <v>9</v>
      </c>
      <c r="AA131">
        <f>IF(M131&lt;Metrics!$G$14,Metrics!$G$2,IF(M131&lt;Metrics!$H$14,Metrics!$H$2,IF(M131&lt;Metrics!$I$14,Metrics!$I$2,IF(M131&lt;Metrics!$J$14,Metrics!$J$2,IF(M131&lt;Metrics!$K$14,Metrics!$K$2,IF(M131&lt;Metrics!$L$14,Metrics!$L$2,IF(M131&lt;Metrics!$M$14,Metrics!$M$2,IF(M131&lt;Metrics!$N$14,Metrics!$N$2,IF(M131&lt;Metrics!$O$14,Metrics!$O$2,IF(M131&lt;Metrics!$P$14,Metrics!$P$2,Metrics!$Q$2))))))))))</f>
        <v>5</v>
      </c>
      <c r="AB131">
        <f>IF(N131&lt;Metrics!$G$16,Metrics!$G$2,IF(N131&lt;Metrics!$H$16,Metrics!$H$2,IF(N131&lt;Metrics!$I$16,Metrics!$I$2,IF(N131&lt;Metrics!$J$16,Metrics!$J$2,IF(N131&lt;Metrics!$K$16,Metrics!$K$2,IF(N131&lt;Metrics!$L$16,Metrics!$L$2,IF(N131&lt;Metrics!$M$16,Metrics!$M$2,IF(N131&lt;Metrics!$N$16,Metrics!$N$2,IF(N131&lt;Metrics!$O$16,Metrics!$O$2,IF(N131&lt;Metrics!$P$16,Metrics!$P$2,Metrics!$Q$2))))))))))</f>
        <v>9</v>
      </c>
      <c r="AC131">
        <f>IF(O131&lt;Metrics!$G$22,Metrics!$G$2,IF(O131&lt;Metrics!$H$22,Metrics!$H$2,IF(O131&lt;Metrics!$I$22,Metrics!$I$2,IF(O131&lt;Metrics!$J$22,Metrics!$J$2,IF(O131&lt;Metrics!$K$22,Metrics!$K$2,IF(O131&lt;Metrics!$L$22,Metrics!$L$2,IF(O131&lt;Metrics!$M$22,Metrics!$M$2,IF(O131&lt;Metrics!$N$22,Metrics!$N$2,IF(O131&lt;Metrics!$O$22,Metrics!$O$2,IF(O131&lt;Metrics!$P$22,Metrics!$P$2,Metrics!$Q$2))))))))))</f>
        <v>1</v>
      </c>
      <c r="AD131" s="38">
        <f>(P131*Metrics!F$4)+(Q131*Metrics!F$8)+(S131*Metrics!F$9)+(U131*Metrics!F$10)+(V131*Metrics!F$18)+('Final Metrics'!W98*Metrics!F$19)+('Final Metrics'!X98*Metrics!F$20)+('Final Metrics'!Y98*Metrics!F$12)+('Final Metrics'!Z98*Metrics!F$13)+('Final Metrics'!AA98*Metrics!F$14)+('Final Metrics'!AB98*Metrics!F$16)</f>
        <v>133</v>
      </c>
      <c r="AE131" s="39">
        <f>AD131/AD$1</f>
        <v>0.13300000000000001</v>
      </c>
    </row>
    <row r="132" spans="1:31">
      <c r="A132" s="12" t="s">
        <v>328</v>
      </c>
      <c r="B132" s="14">
        <v>20</v>
      </c>
      <c r="C132" s="16"/>
      <c r="D132" s="14"/>
      <c r="E132" s="14"/>
      <c r="F132" s="14"/>
      <c r="G132" s="14">
        <v>0</v>
      </c>
      <c r="H132" s="98">
        <v>39</v>
      </c>
      <c r="I132" s="98">
        <v>697</v>
      </c>
      <c r="J132" s="98">
        <v>61</v>
      </c>
      <c r="K132" s="98">
        <v>10805</v>
      </c>
      <c r="L132" s="98">
        <v>3167</v>
      </c>
      <c r="M132" s="98">
        <v>14895</v>
      </c>
      <c r="N132" s="98">
        <v>71</v>
      </c>
      <c r="O132" s="48">
        <v>0</v>
      </c>
      <c r="P132">
        <f>IF(B132&lt;Metrics!$G$4,Metrics!$G$2,IF(B132&lt;Metrics!$H$4,Metrics!$H$2,IF(B132&lt;Metrics!$I$4,Metrics!$I$2,IF(B132&lt;Metrics!$J$4,Metrics!$J$2,IF(B132&lt;Metrics!$K$4,Metrics!$K$2,IF(B132&lt;Metrics!$L$4,Metrics!$L$2,IF(B132&lt;Metrics!$M$4,Metrics!$M$2,IF(B132&lt;Metrics!$N$4,Metrics!$N$2,IF(B132&lt;Metrics!$O$4,Metrics!$O$2,IF(B132&lt;Metrics!$P$4,Metrics!$P$2,Metrics!Q$2))))))))))</f>
        <v>0</v>
      </c>
      <c r="Q132">
        <f>IF(C132=Metrics!$G$8,Metrics!$G$2,IF(C132&lt;Metrics!$H$8,Metrics!$H$2,IF(C132&lt;Metrics!$I$8,Metrics!$I$2,IF(C132&lt;Metrics!$J$8,Metrics!$J$2,IF(C132&lt;Metrics!$K$8,Metrics!$K$2,IF(C132&lt;Metrics!$L$8,Metrics!$L$2,IF(C132&lt;Metrics!$M$8,Metrics!$M$2,IF(C132&lt;Metrics!$N$8,Metrics!$N$2,IF(C132&lt;Metrics!$O$8,Metrics!$O$2,IF(C132&lt;Metrics!$P$8,Metrics!$P$2,Metrics!$Q$2))))))))))</f>
        <v>0</v>
      </c>
      <c r="S132">
        <f>IF(E132&lt;Metrics!$G$9,Metrics!$G$2,IF(E132&lt;Metrics!$H$9,Metrics!$H$2,IF(E132&lt;Metrics!$I$9,Metrics!$I$2,IF(E132&lt;Metrics!$J$9,Metrics!$J$2,IF(E132&lt;Metrics!$K$9,Metrics!$K$2,IF(E132&lt;Metrics!$L$9,Metrics!$L$2,IF(E132&lt;Metrics!$M$9,Metrics!$M$2,IF(E132&lt;Metrics!$N$9,Metrics!$N$2,IF(E132&lt;Metrics!$O$9,Metrics!$O$2,IF(E132&lt;Metrics!$P$9,Metrics!$P$2,Metrics!$Q$2))))))))))</f>
        <v>0</v>
      </c>
      <c r="U132">
        <f>IF(G132&lt;Metrics!$G$10,Metrics!$G$2,IF(G132&lt;Metrics!$H$10,Metrics!$H$2,IF(G132&lt;Metrics!$I$10,Metrics!$I$2,IF(G132&lt;Metrics!$J$10,Metrics!$J$2,IF(G132&lt;Metrics!$K$10,Metrics!$K$2,IF(G132&lt;Metrics!$L$10,Metrics!$L$2,IF(G132&lt;Metrics!$M$10,Metrics!$M$2,IF(G132&lt;Metrics!$N$10,Metrics!$N$2,IF(G132&lt;Metrics!$O$10,Metrics!$O$2,IF(G132&lt;Metrics!$P$10,Metrics!$P$2,Metrics!$Q$2))))))))))</f>
        <v>0</v>
      </c>
      <c r="V132">
        <f>IF(H132&lt;Metrics!$G$18,Metrics!$G$2,IF(H132&lt;Metrics!$H$18,Metrics!$H$2,IF(H132&lt;Metrics!$I$18,Metrics!$I$2,IF(H132&lt;Metrics!$J$18,Metrics!$J$2,IF(H132&lt;Metrics!$K$18,Metrics!$K$2,IF(H132&lt;Metrics!$L$18,Metrics!$L$2,IF(H132&lt;Metrics!$M$18,Metrics!$M$2,IF(H132&lt;Metrics!$N$18,Metrics!$N$2,IF(H132&lt;Metrics!$O$18,Metrics!$O$2,IF(H132&lt;Metrics!$P$18,Metrics!$P$2,Metrics!$Q$2))))))))))</f>
        <v>5</v>
      </c>
      <c r="W132">
        <f>IF(I132&lt;Metrics!$G$19,Metrics!$G$2,IF(I132&lt;Metrics!$H$19,Metrics!$H$2,IF(I132&lt;Metrics!$I$19,Metrics!$I$2,IF(I132&lt;Metrics!$J$19,Metrics!$J$2,IF(I132&lt;Metrics!$K$19,Metrics!$K$2,IF(I132&lt;Metrics!$L$19,Metrics!$L$2,IF(I132&lt;Metrics!$M$19,Metrics!$M$2,IF(I132&lt;Metrics!$N$19,Metrics!$N$2,IF(I132&lt;Metrics!$O$19,Metrics!$O$2,IF(I132&lt;Metrics!$P$19,Metrics!$P$2,Metrics!$Q$2))))))))))</f>
        <v>5</v>
      </c>
      <c r="X132">
        <f>IF(J132&lt;Metrics!$G$20,Metrics!$G$2,IF(J132&lt;Metrics!$H$20,Metrics!$H$2,IF(J132&lt;Metrics!$I$20,Metrics!$I$2,IF(J132&lt;Metrics!$J$20,Metrics!$J$2,IF(J132&lt;Metrics!$K$20,Metrics!$K$2,IF(J132&lt;Metrics!$L$20,Metrics!$L$2,IF(J132&lt;Metrics!$M$20,Metrics!$M$2,IF(J132&lt;Metrics!$N$20,Metrics!$N$2,IF(J132&lt;Metrics!$O$20,Metrics!$O$2,IF(J132&lt;Metrics!$P$20,Metrics!$P$2,Metrics!$Q$2))))))))))</f>
        <v>7</v>
      </c>
      <c r="Y132">
        <f>IF(K132&lt;Metrics!$G$12,Metrics!$G$2,IF(K132&lt;Metrics!$H$12,Metrics!$H$2,IF(K132&lt;Metrics!$I$12,Metrics!$I$2,IF(K132&lt;Metrics!$J$12,Metrics!$J$2,IF(K132&lt;Metrics!$K$12,Metrics!$K$2,IF(K132&lt;Metrics!$L$12,Metrics!$L$2,IF(K132&lt;Metrics!$M$12,Metrics!$M$2,IF(K132&lt;Metrics!$N$12,Metrics!$N$2,IF(K132&lt;Metrics!$O$12,Metrics!$O$2,IF(K132&lt;Metrics!$P$12,Metrics!$P$2,Metrics!$Q$2))))))))))</f>
        <v>4</v>
      </c>
      <c r="Z132">
        <f>IF(L132&lt;Metrics!$G$13,Metrics!$G$2,IF(L132&lt;Metrics!$H$13,Metrics!$H$2,IF(L132&lt;Metrics!$I$13,Metrics!$I$2,IF(L132&lt;Metrics!$J$13,Metrics!$J$2,IF(L132&lt;Metrics!$K$13,Metrics!$K$2,IF(L132&lt;Metrics!$L$13,Metrics!$L$2,IF(L132&lt;Metrics!$M$13,Metrics!$M$2,IF(L132&lt;Metrics!$N$13,Metrics!$N$2,IF(L132&lt;Metrics!$O$13,Metrics!$O$2,IF(L132&lt;Metrics!$P$13,Metrics!$P$2,Metrics!$Q$2))))))))))</f>
        <v>5</v>
      </c>
      <c r="AA132">
        <f>IF(M132&lt;Metrics!$G$14,Metrics!$G$2,IF(M132&lt;Metrics!$H$14,Metrics!$H$2,IF(M132&lt;Metrics!$I$14,Metrics!$I$2,IF(M132&lt;Metrics!$J$14,Metrics!$J$2,IF(M132&lt;Metrics!$K$14,Metrics!$K$2,IF(M132&lt;Metrics!$L$14,Metrics!$L$2,IF(M132&lt;Metrics!$M$14,Metrics!$M$2,IF(M132&lt;Metrics!$N$14,Metrics!$N$2,IF(M132&lt;Metrics!$O$14,Metrics!$O$2,IF(M132&lt;Metrics!$P$14,Metrics!$P$2,Metrics!$Q$2))))))))))</f>
        <v>5</v>
      </c>
      <c r="AB132">
        <f>IF(N132&lt;Metrics!$G$16,Metrics!$G$2,IF(N132&lt;Metrics!$H$16,Metrics!$H$2,IF(N132&lt;Metrics!$I$16,Metrics!$I$2,IF(N132&lt;Metrics!$J$16,Metrics!$J$2,IF(N132&lt;Metrics!$K$16,Metrics!$K$2,IF(N132&lt;Metrics!$L$16,Metrics!$L$2,IF(N132&lt;Metrics!$M$16,Metrics!$M$2,IF(N132&lt;Metrics!$N$16,Metrics!$N$2,IF(N132&lt;Metrics!$O$16,Metrics!$O$2,IF(N132&lt;Metrics!$P$16,Metrics!$P$2,Metrics!$Q$2))))))))))</f>
        <v>9</v>
      </c>
      <c r="AC132">
        <f>IF(O132&lt;Metrics!$G$22,Metrics!$G$2,IF(O132&lt;Metrics!$H$22,Metrics!$H$2,IF(O132&lt;Metrics!$I$22,Metrics!$I$2,IF(O132&lt;Metrics!$J$22,Metrics!$J$2,IF(O132&lt;Metrics!$K$22,Metrics!$K$2,IF(O132&lt;Metrics!$L$22,Metrics!$L$2,IF(O132&lt;Metrics!$M$22,Metrics!$M$2,IF(O132&lt;Metrics!$N$22,Metrics!$N$2,IF(O132&lt;Metrics!$O$22,Metrics!$O$2,IF(O132&lt;Metrics!$P$22,Metrics!$P$2,Metrics!$Q$2))))))))))</f>
        <v>0</v>
      </c>
      <c r="AD132" s="38">
        <f>(P132*Metrics!F$4)+(Q132*Metrics!F$8)+(S132*Metrics!F$9)+(U132*Metrics!F$10)+(V132*Metrics!F$18)+('Final Metrics'!W99*Metrics!F$19)+('Final Metrics'!X99*Metrics!F$20)+('Final Metrics'!Y99*Metrics!F$12)+('Final Metrics'!Z99*Metrics!F$13)+('Final Metrics'!AA99*Metrics!F$14)+('Final Metrics'!AB99*Metrics!F$16)</f>
        <v>115.5</v>
      </c>
      <c r="AE132" s="39">
        <f>AD132/AD$1</f>
        <v>0.11550000000000001</v>
      </c>
    </row>
    <row r="133" spans="1:31">
      <c r="A133" s="12" t="s">
        <v>331</v>
      </c>
      <c r="B133" s="14">
        <v>5</v>
      </c>
      <c r="C133" s="16"/>
      <c r="D133" s="14"/>
      <c r="E133" s="14"/>
      <c r="F133" s="14"/>
      <c r="G133" s="14">
        <v>0</v>
      </c>
      <c r="H133" s="98">
        <v>46</v>
      </c>
      <c r="I133" s="98">
        <v>734</v>
      </c>
      <c r="J133" s="98">
        <v>49</v>
      </c>
      <c r="K133" s="98">
        <v>2038</v>
      </c>
      <c r="L133" s="98">
        <v>314</v>
      </c>
      <c r="M133" s="98">
        <v>5396</v>
      </c>
      <c r="N133" s="98">
        <v>51</v>
      </c>
      <c r="O133" s="45">
        <v>31437</v>
      </c>
      <c r="P133">
        <f>IF(B133&lt;Metrics!$G$4,Metrics!$G$2,IF(B133&lt;Metrics!$H$4,Metrics!$H$2,IF(B133&lt;Metrics!$I$4,Metrics!$I$2,IF(B133&lt;Metrics!$J$4,Metrics!$J$2,IF(B133&lt;Metrics!$K$4,Metrics!$K$2,IF(B133&lt;Metrics!$L$4,Metrics!$L$2,IF(B133&lt;Metrics!$M$4,Metrics!$M$2,IF(B133&lt;Metrics!$N$4,Metrics!$N$2,IF(B133&lt;Metrics!$O$4,Metrics!$O$2,IF(B133&lt;Metrics!$P$4,Metrics!$P$2,Metrics!Q$2))))))))))</f>
        <v>0</v>
      </c>
      <c r="Q133">
        <f>IF(C133=Metrics!$G$8,Metrics!$G$2,IF(C133&lt;Metrics!$H$8,Metrics!$H$2,IF(C133&lt;Metrics!$I$8,Metrics!$I$2,IF(C133&lt;Metrics!$J$8,Metrics!$J$2,IF(C133&lt;Metrics!$K$8,Metrics!$K$2,IF(C133&lt;Metrics!$L$8,Metrics!$L$2,IF(C133&lt;Metrics!$M$8,Metrics!$M$2,IF(C133&lt;Metrics!$N$8,Metrics!$N$2,IF(C133&lt;Metrics!$O$8,Metrics!$O$2,IF(C133&lt;Metrics!$P$8,Metrics!$P$2,Metrics!$Q$2))))))))))</f>
        <v>0</v>
      </c>
      <c r="S133">
        <f>IF(E133&lt;Metrics!$G$9,Metrics!$G$2,IF(E133&lt;Metrics!$H$9,Metrics!$H$2,IF(E133&lt;Metrics!$I$9,Metrics!$I$2,IF(E133&lt;Metrics!$J$9,Metrics!$J$2,IF(E133&lt;Metrics!$K$9,Metrics!$K$2,IF(E133&lt;Metrics!$L$9,Metrics!$L$2,IF(E133&lt;Metrics!$M$9,Metrics!$M$2,IF(E133&lt;Metrics!$N$9,Metrics!$N$2,IF(E133&lt;Metrics!$O$9,Metrics!$O$2,IF(E133&lt;Metrics!$P$9,Metrics!$P$2,Metrics!$Q$2))))))))))</f>
        <v>0</v>
      </c>
      <c r="U133">
        <f>IF(G133&lt;Metrics!$G$10,Metrics!$G$2,IF(G133&lt;Metrics!$H$10,Metrics!$H$2,IF(G133&lt;Metrics!$I$10,Metrics!$I$2,IF(G133&lt;Metrics!$J$10,Metrics!$J$2,IF(G133&lt;Metrics!$K$10,Metrics!$K$2,IF(G133&lt;Metrics!$L$10,Metrics!$L$2,IF(G133&lt;Metrics!$M$10,Metrics!$M$2,IF(G133&lt;Metrics!$N$10,Metrics!$N$2,IF(G133&lt;Metrics!$O$10,Metrics!$O$2,IF(G133&lt;Metrics!$P$10,Metrics!$P$2,Metrics!$Q$2))))))))))</f>
        <v>0</v>
      </c>
      <c r="V133">
        <f>IF(H133&lt;Metrics!$G$18,Metrics!$G$2,IF(H133&lt;Metrics!$H$18,Metrics!$H$2,IF(H133&lt;Metrics!$I$18,Metrics!$I$2,IF(H133&lt;Metrics!$J$18,Metrics!$J$2,IF(H133&lt;Metrics!$K$18,Metrics!$K$2,IF(H133&lt;Metrics!$L$18,Metrics!$L$2,IF(H133&lt;Metrics!$M$18,Metrics!$M$2,IF(H133&lt;Metrics!$N$18,Metrics!$N$2,IF(H133&lt;Metrics!$O$18,Metrics!$O$2,IF(H133&lt;Metrics!$P$18,Metrics!$P$2,Metrics!$Q$2))))))))))</f>
        <v>6</v>
      </c>
      <c r="W133">
        <f>IF(I133&lt;Metrics!$G$19,Metrics!$G$2,IF(I133&lt;Metrics!$H$19,Metrics!$H$2,IF(I133&lt;Metrics!$I$19,Metrics!$I$2,IF(I133&lt;Metrics!$J$19,Metrics!$J$2,IF(I133&lt;Metrics!$K$19,Metrics!$K$2,IF(I133&lt;Metrics!$L$19,Metrics!$L$2,IF(I133&lt;Metrics!$M$19,Metrics!$M$2,IF(I133&lt;Metrics!$N$19,Metrics!$N$2,IF(I133&lt;Metrics!$O$19,Metrics!$O$2,IF(I133&lt;Metrics!$P$19,Metrics!$P$2,Metrics!$Q$2))))))))))</f>
        <v>6</v>
      </c>
      <c r="X133">
        <f>IF(J133&lt;Metrics!$G$20,Metrics!$G$2,IF(J133&lt;Metrics!$H$20,Metrics!$H$2,IF(J133&lt;Metrics!$I$20,Metrics!$I$2,IF(J133&lt;Metrics!$J$20,Metrics!$J$2,IF(J133&lt;Metrics!$K$20,Metrics!$K$2,IF(J133&lt;Metrics!$L$20,Metrics!$L$2,IF(J133&lt;Metrics!$M$20,Metrics!$M$2,IF(J133&lt;Metrics!$N$20,Metrics!$N$2,IF(J133&lt;Metrics!$O$20,Metrics!$O$2,IF(J133&lt;Metrics!$P$20,Metrics!$P$2,Metrics!$Q$2))))))))))</f>
        <v>5</v>
      </c>
      <c r="Y133">
        <f>IF(K133&lt;Metrics!$G$12,Metrics!$G$2,IF(K133&lt;Metrics!$H$12,Metrics!$H$2,IF(K133&lt;Metrics!$I$12,Metrics!$I$2,IF(K133&lt;Metrics!$J$12,Metrics!$J$2,IF(K133&lt;Metrics!$K$12,Metrics!$K$2,IF(K133&lt;Metrics!$L$12,Metrics!$L$2,IF(K133&lt;Metrics!$M$12,Metrics!$M$2,IF(K133&lt;Metrics!$N$12,Metrics!$N$2,IF(K133&lt;Metrics!$O$12,Metrics!$O$2,IF(K133&lt;Metrics!$P$12,Metrics!$P$2,Metrics!$Q$2))))))))))</f>
        <v>2</v>
      </c>
      <c r="Z133">
        <f>IF(L133&lt;Metrics!$G$13,Metrics!$G$2,IF(L133&lt;Metrics!$H$13,Metrics!$H$2,IF(L133&lt;Metrics!$I$13,Metrics!$I$2,IF(L133&lt;Metrics!$J$13,Metrics!$J$2,IF(L133&lt;Metrics!$K$13,Metrics!$K$2,IF(L133&lt;Metrics!$L$13,Metrics!$L$2,IF(L133&lt;Metrics!$M$13,Metrics!$M$2,IF(L133&lt;Metrics!$N$13,Metrics!$N$2,IF(L133&lt;Metrics!$O$13,Metrics!$O$2,IF(L133&lt;Metrics!$P$13,Metrics!$P$2,Metrics!$Q$2))))))))))</f>
        <v>1</v>
      </c>
      <c r="AA133">
        <f>IF(M133&lt;Metrics!$G$14,Metrics!$G$2,IF(M133&lt;Metrics!$H$14,Metrics!$H$2,IF(M133&lt;Metrics!$I$14,Metrics!$I$2,IF(M133&lt;Metrics!$J$14,Metrics!$J$2,IF(M133&lt;Metrics!$K$14,Metrics!$K$2,IF(M133&lt;Metrics!$L$14,Metrics!$L$2,IF(M133&lt;Metrics!$M$14,Metrics!$M$2,IF(M133&lt;Metrics!$N$14,Metrics!$N$2,IF(M133&lt;Metrics!$O$14,Metrics!$O$2,IF(M133&lt;Metrics!$P$14,Metrics!$P$2,Metrics!$Q$2))))))))))</f>
        <v>3</v>
      </c>
      <c r="AB133">
        <f>IF(N133&lt;Metrics!$G$16,Metrics!$G$2,IF(N133&lt;Metrics!$H$16,Metrics!$H$2,IF(N133&lt;Metrics!$I$16,Metrics!$I$2,IF(N133&lt;Metrics!$J$16,Metrics!$J$2,IF(N133&lt;Metrics!$K$16,Metrics!$K$2,IF(N133&lt;Metrics!$L$16,Metrics!$L$2,IF(N133&lt;Metrics!$M$16,Metrics!$M$2,IF(N133&lt;Metrics!$N$16,Metrics!$N$2,IF(N133&lt;Metrics!$O$16,Metrics!$O$2,IF(N133&lt;Metrics!$P$16,Metrics!$P$2,Metrics!$Q$2))))))))))</f>
        <v>6</v>
      </c>
      <c r="AC133">
        <f>IF(O133&lt;Metrics!$G$22,Metrics!$G$2,IF(O133&lt;Metrics!$H$22,Metrics!$H$2,IF(O133&lt;Metrics!$I$22,Metrics!$I$2,IF(O133&lt;Metrics!$J$22,Metrics!$J$2,IF(O133&lt;Metrics!$K$22,Metrics!$K$2,IF(O133&lt;Metrics!$L$22,Metrics!$L$2,IF(O133&lt;Metrics!$M$22,Metrics!$M$2,IF(O133&lt;Metrics!$N$22,Metrics!$N$2,IF(O133&lt;Metrics!$O$22,Metrics!$O$2,IF(O133&lt;Metrics!$P$22,Metrics!$P$2,Metrics!$Q$2))))))))))</f>
        <v>7</v>
      </c>
      <c r="AD133" s="38">
        <f>(P133*Metrics!F$4)+(Q133*Metrics!F$8)+(S133*Metrics!F$9)+(U133*Metrics!F$10)+(V133*Metrics!F$18)+('Final Metrics'!W126*Metrics!F$19)+('Final Metrics'!X126*Metrics!F$20)+('Final Metrics'!Y126*Metrics!F$12)+('Final Metrics'!Z126*Metrics!F$13)+('Final Metrics'!AA126*Metrics!F$14)+('Final Metrics'!AB126*Metrics!F$16)</f>
        <v>153</v>
      </c>
      <c r="AE133" s="39">
        <f>AD133/AD$1</f>
        <v>0.153</v>
      </c>
    </row>
    <row r="134" spans="1:31">
      <c r="A134" s="12" t="s">
        <v>333</v>
      </c>
      <c r="B134" s="14"/>
      <c r="C134" s="16"/>
      <c r="D134" s="14"/>
      <c r="E134" s="14"/>
      <c r="F134" s="14"/>
      <c r="G134" s="14">
        <v>0</v>
      </c>
      <c r="H134" s="98">
        <v>1</v>
      </c>
      <c r="I134" s="98">
        <v>229</v>
      </c>
      <c r="J134" s="98">
        <v>0</v>
      </c>
      <c r="K134" s="98">
        <v>52</v>
      </c>
      <c r="L134" s="98">
        <v>137</v>
      </c>
      <c r="M134" s="98">
        <v>54</v>
      </c>
      <c r="N134" s="98"/>
      <c r="O134" s="45"/>
      <c r="P134">
        <f>IF(B134&lt;Metrics!$G$4,Metrics!$G$2,IF(B134&lt;Metrics!$H$4,Metrics!$H$2,IF(B134&lt;Metrics!$I$4,Metrics!$I$2,IF(B134&lt;Metrics!$J$4,Metrics!$J$2,IF(B134&lt;Metrics!$K$4,Metrics!$K$2,IF(B134&lt;Metrics!$L$4,Metrics!$L$2,IF(B134&lt;Metrics!$M$4,Metrics!$M$2,IF(B134&lt;Metrics!$N$4,Metrics!$N$2,IF(B134&lt;Metrics!$O$4,Metrics!$O$2,IF(B134&lt;Metrics!$P$4,Metrics!$P$2,Metrics!Q$2))))))))))</f>
        <v>0</v>
      </c>
      <c r="Q134">
        <f>IF(C134=Metrics!$G$8,Metrics!$G$2,IF(C134&lt;Metrics!$H$8,Metrics!$H$2,IF(C134&lt;Metrics!$I$8,Metrics!$I$2,IF(C134&lt;Metrics!$J$8,Metrics!$J$2,IF(C134&lt;Metrics!$K$8,Metrics!$K$2,IF(C134&lt;Metrics!$L$8,Metrics!$L$2,IF(C134&lt;Metrics!$M$8,Metrics!$M$2,IF(C134&lt;Metrics!$N$8,Metrics!$N$2,IF(C134&lt;Metrics!$O$8,Metrics!$O$2,IF(C134&lt;Metrics!$P$8,Metrics!$P$2,Metrics!$Q$2))))))))))</f>
        <v>0</v>
      </c>
      <c r="S134">
        <f>IF(E134&lt;Metrics!$G$9,Metrics!$G$2,IF(E134&lt;Metrics!$H$9,Metrics!$H$2,IF(E134&lt;Metrics!$I$9,Metrics!$I$2,IF(E134&lt;Metrics!$J$9,Metrics!$J$2,IF(E134&lt;Metrics!$K$9,Metrics!$K$2,IF(E134&lt;Metrics!$L$9,Metrics!$L$2,IF(E134&lt;Metrics!$M$9,Metrics!$M$2,IF(E134&lt;Metrics!$N$9,Metrics!$N$2,IF(E134&lt;Metrics!$O$9,Metrics!$O$2,IF(E134&lt;Metrics!$P$9,Metrics!$P$2,Metrics!$Q$2))))))))))</f>
        <v>0</v>
      </c>
      <c r="U134">
        <f>IF(G134&lt;Metrics!$G$10,Metrics!$G$2,IF(G134&lt;Metrics!$H$10,Metrics!$H$2,IF(G134&lt;Metrics!$I$10,Metrics!$I$2,IF(G134&lt;Metrics!$J$10,Metrics!$J$2,IF(G134&lt;Metrics!$K$10,Metrics!$K$2,IF(G134&lt;Metrics!$L$10,Metrics!$L$2,IF(G134&lt;Metrics!$M$10,Metrics!$M$2,IF(G134&lt;Metrics!$N$10,Metrics!$N$2,IF(G134&lt;Metrics!$O$10,Metrics!$O$2,IF(G134&lt;Metrics!$P$10,Metrics!$P$2,Metrics!$Q$2))))))))))</f>
        <v>0</v>
      </c>
      <c r="V134">
        <f>IF(H134&lt;Metrics!$G$18,Metrics!$G$2,IF(H134&lt;Metrics!$H$18,Metrics!$H$2,IF(H134&lt;Metrics!$I$18,Metrics!$I$2,IF(H134&lt;Metrics!$J$18,Metrics!$J$2,IF(H134&lt;Metrics!$K$18,Metrics!$K$2,IF(H134&lt;Metrics!$L$18,Metrics!$L$2,IF(H134&lt;Metrics!$M$18,Metrics!$M$2,IF(H134&lt;Metrics!$N$18,Metrics!$N$2,IF(H134&lt;Metrics!$O$18,Metrics!$O$2,IF(H134&lt;Metrics!$P$18,Metrics!$P$2,Metrics!$Q$2))))))))))</f>
        <v>0</v>
      </c>
      <c r="W134">
        <f>IF(I134&lt;Metrics!$G$19,Metrics!$G$2,IF(I134&lt;Metrics!$H$19,Metrics!$H$2,IF(I134&lt;Metrics!$I$19,Metrics!$I$2,IF(I134&lt;Metrics!$J$19,Metrics!$J$2,IF(I134&lt;Metrics!$K$19,Metrics!$K$2,IF(I134&lt;Metrics!$L$19,Metrics!$L$2,IF(I134&lt;Metrics!$M$19,Metrics!$M$2,IF(I134&lt;Metrics!$N$19,Metrics!$N$2,IF(I134&lt;Metrics!$O$19,Metrics!$O$2,IF(I134&lt;Metrics!$P$19,Metrics!$P$2,Metrics!$Q$2))))))))))</f>
        <v>0</v>
      </c>
      <c r="X134">
        <f>IF(J134&lt;Metrics!$G$20,Metrics!$G$2,IF(J134&lt;Metrics!$H$20,Metrics!$H$2,IF(J134&lt;Metrics!$I$20,Metrics!$I$2,IF(J134&lt;Metrics!$J$20,Metrics!$J$2,IF(J134&lt;Metrics!$K$20,Metrics!$K$2,IF(J134&lt;Metrics!$L$20,Metrics!$L$2,IF(J134&lt;Metrics!$M$20,Metrics!$M$2,IF(J134&lt;Metrics!$N$20,Metrics!$N$2,IF(J134&lt;Metrics!$O$20,Metrics!$O$2,IF(J134&lt;Metrics!$P$20,Metrics!$P$2,Metrics!$Q$2))))))))))</f>
        <v>0</v>
      </c>
      <c r="Y134">
        <f>IF(K134&lt;Metrics!$G$12,Metrics!$G$2,IF(K134&lt;Metrics!$H$12,Metrics!$H$2,IF(K134&lt;Metrics!$I$12,Metrics!$I$2,IF(K134&lt;Metrics!$J$12,Metrics!$J$2,IF(K134&lt;Metrics!$K$12,Metrics!$K$2,IF(K134&lt;Metrics!$L$12,Metrics!$L$2,IF(K134&lt;Metrics!$M$12,Metrics!$M$2,IF(K134&lt;Metrics!$N$12,Metrics!$N$2,IF(K134&lt;Metrics!$O$12,Metrics!$O$2,IF(K134&lt;Metrics!$P$12,Metrics!$P$2,Metrics!$Q$2))))))))))</f>
        <v>0</v>
      </c>
      <c r="Z134">
        <f>IF(L134&lt;Metrics!$G$13,Metrics!$G$2,IF(L134&lt;Metrics!$H$13,Metrics!$H$2,IF(L134&lt;Metrics!$I$13,Metrics!$I$2,IF(L134&lt;Metrics!$J$13,Metrics!$J$2,IF(L134&lt;Metrics!$K$13,Metrics!$K$2,IF(L134&lt;Metrics!$L$13,Metrics!$L$2,IF(L134&lt;Metrics!$M$13,Metrics!$M$2,IF(L134&lt;Metrics!$N$13,Metrics!$N$2,IF(L134&lt;Metrics!$O$13,Metrics!$O$2,IF(L134&lt;Metrics!$P$13,Metrics!$P$2,Metrics!$Q$2))))))))))</f>
        <v>0</v>
      </c>
      <c r="AA134">
        <f>IF(M134&lt;Metrics!$G$14,Metrics!$G$2,IF(M134&lt;Metrics!$H$14,Metrics!$H$2,IF(M134&lt;Metrics!$I$14,Metrics!$I$2,IF(M134&lt;Metrics!$J$14,Metrics!$J$2,IF(M134&lt;Metrics!$K$14,Metrics!$K$2,IF(M134&lt;Metrics!$L$14,Metrics!$L$2,IF(M134&lt;Metrics!$M$14,Metrics!$M$2,IF(M134&lt;Metrics!$N$14,Metrics!$N$2,IF(M134&lt;Metrics!$O$14,Metrics!$O$2,IF(M134&lt;Metrics!$P$14,Metrics!$P$2,Metrics!$Q$2))))))))))</f>
        <v>0</v>
      </c>
      <c r="AB134">
        <f>IF(N134&lt;Metrics!$G$16,Metrics!$G$2,IF(N134&lt;Metrics!$H$16,Metrics!$H$2,IF(N134&lt;Metrics!$I$16,Metrics!$I$2,IF(N134&lt;Metrics!$J$16,Metrics!$J$2,IF(N134&lt;Metrics!$K$16,Metrics!$K$2,IF(N134&lt;Metrics!$L$16,Metrics!$L$2,IF(N134&lt;Metrics!$M$16,Metrics!$M$2,IF(N134&lt;Metrics!$N$16,Metrics!$N$2,IF(N134&lt;Metrics!$O$16,Metrics!$O$2,IF(N134&lt;Metrics!$P$16,Metrics!$P$2,Metrics!$Q$2))))))))))</f>
        <v>0</v>
      </c>
      <c r="AC134">
        <f>IF(O134&lt;Metrics!$G$22,Metrics!$G$2,IF(O134&lt;Metrics!$H$22,Metrics!$H$2,IF(O134&lt;Metrics!$I$22,Metrics!$I$2,IF(O134&lt;Metrics!$J$22,Metrics!$J$2,IF(O134&lt;Metrics!$K$22,Metrics!$K$2,IF(O134&lt;Metrics!$L$22,Metrics!$L$2,IF(O134&lt;Metrics!$M$22,Metrics!$M$2,IF(O134&lt;Metrics!$N$22,Metrics!$N$2,IF(O134&lt;Metrics!$O$22,Metrics!$O$2,IF(O134&lt;Metrics!$P$22,Metrics!$P$2,Metrics!$Q$2))))))))))</f>
        <v>0</v>
      </c>
      <c r="AD134" s="38">
        <f>(P134*Metrics!F$4)+(Q134*Metrics!F$8)+(S134*Metrics!F$9)+(U134*Metrics!F$10)+(V134*Metrics!F$18)+('Final Metrics'!W198*Metrics!F$19)+('Final Metrics'!X198*Metrics!F$20)+('Final Metrics'!Y198*Metrics!F$12)+('Final Metrics'!Z198*Metrics!F$13)+('Final Metrics'!AA198*Metrics!F$14)+('Final Metrics'!AB198*Metrics!F$16)</f>
        <v>90.25</v>
      </c>
      <c r="AE134" s="39">
        <f>AD134/AD$1</f>
        <v>9.0249999999999997E-2</v>
      </c>
    </row>
    <row r="135" spans="1:31">
      <c r="A135" s="12" t="s">
        <v>334</v>
      </c>
      <c r="B135" s="14">
        <v>0</v>
      </c>
      <c r="C135" s="16"/>
      <c r="D135" s="14"/>
      <c r="E135" s="14"/>
      <c r="F135" s="14"/>
      <c r="G135" s="14">
        <v>0</v>
      </c>
      <c r="H135" s="98">
        <v>86</v>
      </c>
      <c r="I135" s="98">
        <v>988</v>
      </c>
      <c r="J135" s="98">
        <v>88</v>
      </c>
      <c r="K135" s="98">
        <v>590319</v>
      </c>
      <c r="L135" s="98">
        <v>1137</v>
      </c>
      <c r="M135" s="98">
        <v>27147</v>
      </c>
      <c r="N135" s="98">
        <v>85</v>
      </c>
      <c r="O135" s="48">
        <v>3</v>
      </c>
      <c r="P135">
        <f>IF(B135&lt;Metrics!$G$4,Metrics!$G$2,IF(B135&lt;Metrics!$H$4,Metrics!$H$2,IF(B135&lt;Metrics!$I$4,Metrics!$I$2,IF(B135&lt;Metrics!$J$4,Metrics!$J$2,IF(B135&lt;Metrics!$K$4,Metrics!$K$2,IF(B135&lt;Metrics!$L$4,Metrics!$L$2,IF(B135&lt;Metrics!$M$4,Metrics!$M$2,IF(B135&lt;Metrics!$N$4,Metrics!$N$2,IF(B135&lt;Metrics!$O$4,Metrics!$O$2,IF(B135&lt;Metrics!$P$4,Metrics!$P$2,Metrics!Q$2))))))))))</f>
        <v>0</v>
      </c>
      <c r="Q135">
        <f>IF(C135=Metrics!$G$8,Metrics!$G$2,IF(C135&lt;Metrics!$H$8,Metrics!$H$2,IF(C135&lt;Metrics!$I$8,Metrics!$I$2,IF(C135&lt;Metrics!$J$8,Metrics!$J$2,IF(C135&lt;Metrics!$K$8,Metrics!$K$2,IF(C135&lt;Metrics!$L$8,Metrics!$L$2,IF(C135&lt;Metrics!$M$8,Metrics!$M$2,IF(C135&lt;Metrics!$N$8,Metrics!$N$2,IF(C135&lt;Metrics!$O$8,Metrics!$O$2,IF(C135&lt;Metrics!$P$8,Metrics!$P$2,Metrics!$Q$2))))))))))</f>
        <v>0</v>
      </c>
      <c r="S135">
        <f>IF(E135&lt;Metrics!$G$9,Metrics!$G$2,IF(E135&lt;Metrics!$H$9,Metrics!$H$2,IF(E135&lt;Metrics!$I$9,Metrics!$I$2,IF(E135&lt;Metrics!$J$9,Metrics!$J$2,IF(E135&lt;Metrics!$K$9,Metrics!$K$2,IF(E135&lt;Metrics!$L$9,Metrics!$L$2,IF(E135&lt;Metrics!$M$9,Metrics!$M$2,IF(E135&lt;Metrics!$N$9,Metrics!$N$2,IF(E135&lt;Metrics!$O$9,Metrics!$O$2,IF(E135&lt;Metrics!$P$9,Metrics!$P$2,Metrics!$Q$2))))))))))</f>
        <v>0</v>
      </c>
      <c r="U135">
        <f>IF(G135&lt;Metrics!$G$10,Metrics!$G$2,IF(G135&lt;Metrics!$H$10,Metrics!$H$2,IF(G135&lt;Metrics!$I$10,Metrics!$I$2,IF(G135&lt;Metrics!$J$10,Metrics!$J$2,IF(G135&lt;Metrics!$K$10,Metrics!$K$2,IF(G135&lt;Metrics!$L$10,Metrics!$L$2,IF(G135&lt;Metrics!$M$10,Metrics!$M$2,IF(G135&lt;Metrics!$N$10,Metrics!$N$2,IF(G135&lt;Metrics!$O$10,Metrics!$O$2,IF(G135&lt;Metrics!$P$10,Metrics!$P$2,Metrics!$Q$2))))))))))</f>
        <v>0</v>
      </c>
      <c r="V135">
        <f>IF(H135&lt;Metrics!$G$18,Metrics!$G$2,IF(H135&lt;Metrics!$H$18,Metrics!$H$2,IF(H135&lt;Metrics!$I$18,Metrics!$I$2,IF(H135&lt;Metrics!$J$18,Metrics!$J$2,IF(H135&lt;Metrics!$K$18,Metrics!$K$2,IF(H135&lt;Metrics!$L$18,Metrics!$L$2,IF(H135&lt;Metrics!$M$18,Metrics!$M$2,IF(H135&lt;Metrics!$N$18,Metrics!$N$2,IF(H135&lt;Metrics!$O$18,Metrics!$O$2,IF(H135&lt;Metrics!$P$18,Metrics!$P$2,Metrics!$Q$2))))))))))</f>
        <v>10</v>
      </c>
      <c r="W135">
        <f>IF(I135&lt;Metrics!$G$19,Metrics!$G$2,IF(I135&lt;Metrics!$H$19,Metrics!$H$2,IF(I135&lt;Metrics!$I$19,Metrics!$I$2,IF(I135&lt;Metrics!$J$19,Metrics!$J$2,IF(I135&lt;Metrics!$K$19,Metrics!$K$2,IF(I135&lt;Metrics!$L$19,Metrics!$L$2,IF(I135&lt;Metrics!$M$19,Metrics!$M$2,IF(I135&lt;Metrics!$N$19,Metrics!$N$2,IF(I135&lt;Metrics!$O$19,Metrics!$O$2,IF(I135&lt;Metrics!$P$19,Metrics!$P$2,Metrics!$Q$2))))))))))</f>
        <v>10</v>
      </c>
      <c r="X135">
        <f>IF(J135&lt;Metrics!$G$20,Metrics!$G$2,IF(J135&lt;Metrics!$H$20,Metrics!$H$2,IF(J135&lt;Metrics!$I$20,Metrics!$I$2,IF(J135&lt;Metrics!$J$20,Metrics!$J$2,IF(J135&lt;Metrics!$K$20,Metrics!$K$2,IF(J135&lt;Metrics!$L$20,Metrics!$L$2,IF(J135&lt;Metrics!$M$20,Metrics!$M$2,IF(J135&lt;Metrics!$N$20,Metrics!$N$2,IF(J135&lt;Metrics!$O$20,Metrics!$O$2,IF(J135&lt;Metrics!$P$20,Metrics!$P$2,Metrics!$Q$2))))))))))</f>
        <v>10</v>
      </c>
      <c r="Y135">
        <f>IF(K135&lt;Metrics!$G$12,Metrics!$G$2,IF(K135&lt;Metrics!$H$12,Metrics!$H$2,IF(K135&lt;Metrics!$I$12,Metrics!$I$2,IF(K135&lt;Metrics!$J$12,Metrics!$J$2,IF(K135&lt;Metrics!$K$12,Metrics!$K$2,IF(K135&lt;Metrics!$L$12,Metrics!$L$2,IF(K135&lt;Metrics!$M$12,Metrics!$M$2,IF(K135&lt;Metrics!$N$12,Metrics!$N$2,IF(K135&lt;Metrics!$O$12,Metrics!$O$2,IF(K135&lt;Metrics!$P$12,Metrics!$P$2,Metrics!$Q$2))))))))))</f>
        <v>9</v>
      </c>
      <c r="Z135">
        <f>IF(L135&lt;Metrics!$G$13,Metrics!$G$2,IF(L135&lt;Metrics!$H$13,Metrics!$H$2,IF(L135&lt;Metrics!$I$13,Metrics!$I$2,IF(L135&lt;Metrics!$J$13,Metrics!$J$2,IF(L135&lt;Metrics!$K$13,Metrics!$K$2,IF(L135&lt;Metrics!$L$13,Metrics!$L$2,IF(L135&lt;Metrics!$M$13,Metrics!$M$2,IF(L135&lt;Metrics!$N$13,Metrics!$N$2,IF(L135&lt;Metrics!$O$13,Metrics!$O$2,IF(L135&lt;Metrics!$P$13,Metrics!$P$2,Metrics!$Q$2))))))))))</f>
        <v>4</v>
      </c>
      <c r="AA135">
        <f>IF(M135&lt;Metrics!$G$14,Metrics!$G$2,IF(M135&lt;Metrics!$H$14,Metrics!$H$2,IF(M135&lt;Metrics!$I$14,Metrics!$I$2,IF(M135&lt;Metrics!$J$14,Metrics!$J$2,IF(M135&lt;Metrics!$K$14,Metrics!$K$2,IF(M135&lt;Metrics!$L$14,Metrics!$L$2,IF(M135&lt;Metrics!$M$14,Metrics!$M$2,IF(M135&lt;Metrics!$N$14,Metrics!$N$2,IF(M135&lt;Metrics!$O$14,Metrics!$O$2,IF(M135&lt;Metrics!$P$14,Metrics!$P$2,Metrics!$Q$2))))))))))</f>
        <v>7</v>
      </c>
      <c r="AB135">
        <f>IF(N135&lt;Metrics!$G$16,Metrics!$G$2,IF(N135&lt;Metrics!$H$16,Metrics!$H$2,IF(N135&lt;Metrics!$I$16,Metrics!$I$2,IF(N135&lt;Metrics!$J$16,Metrics!$J$2,IF(N135&lt;Metrics!$K$16,Metrics!$K$2,IF(N135&lt;Metrics!$L$16,Metrics!$L$2,IF(N135&lt;Metrics!$M$16,Metrics!$M$2,IF(N135&lt;Metrics!$N$16,Metrics!$N$2,IF(N135&lt;Metrics!$O$16,Metrics!$O$2,IF(N135&lt;Metrics!$P$16,Metrics!$P$2,Metrics!$Q$2))))))))))</f>
        <v>10</v>
      </c>
      <c r="AC135">
        <f>IF(O135&lt;Metrics!$G$22,Metrics!$G$2,IF(O135&lt;Metrics!$H$22,Metrics!$H$2,IF(O135&lt;Metrics!$I$22,Metrics!$I$2,IF(O135&lt;Metrics!$J$22,Metrics!$J$2,IF(O135&lt;Metrics!$K$22,Metrics!$K$2,IF(O135&lt;Metrics!$L$22,Metrics!$L$2,IF(O135&lt;Metrics!$M$22,Metrics!$M$2,IF(O135&lt;Metrics!$N$22,Metrics!$N$2,IF(O135&lt;Metrics!$O$22,Metrics!$O$2,IF(O135&lt;Metrics!$P$22,Metrics!$P$2,Metrics!$Q$2))))))))))</f>
        <v>1</v>
      </c>
      <c r="AD135" s="38">
        <f>(P135*Metrics!F$4)+(Q135*Metrics!F$8)+(S135*Metrics!F$9)+(U135*Metrics!F$10)+(V135*Metrics!F$18)+('Final Metrics'!W162*Metrics!F$19)+('Final Metrics'!X162*Metrics!F$20)+('Final Metrics'!Y162*Metrics!F$12)+('Final Metrics'!Z162*Metrics!F$13)+('Final Metrics'!AA162*Metrics!F$14)+('Final Metrics'!AB162*Metrics!F$16)</f>
        <v>142.75</v>
      </c>
      <c r="AE135" s="39">
        <f>AD135/AD$1</f>
        <v>0.14274999999999999</v>
      </c>
    </row>
    <row r="136" spans="1:31">
      <c r="A136" s="12" t="s">
        <v>335</v>
      </c>
      <c r="B136" s="14">
        <v>3</v>
      </c>
      <c r="C136" s="16"/>
      <c r="D136" s="14"/>
      <c r="E136" s="14"/>
      <c r="F136" s="14"/>
      <c r="G136" s="14">
        <v>0</v>
      </c>
      <c r="H136" s="98">
        <v>1</v>
      </c>
      <c r="I136" s="98">
        <v>445</v>
      </c>
      <c r="J136" s="98">
        <v>0</v>
      </c>
      <c r="K136" s="98">
        <v>219</v>
      </c>
      <c r="L136" s="98">
        <v>301</v>
      </c>
      <c r="M136" s="98">
        <v>589</v>
      </c>
      <c r="N136" s="98">
        <v>0</v>
      </c>
      <c r="O136" s="45">
        <v>395</v>
      </c>
      <c r="P136">
        <f>IF(B136&lt;Metrics!$G$4,Metrics!$G$2,IF(B136&lt;Metrics!$H$4,Metrics!$H$2,IF(B136&lt;Metrics!$I$4,Metrics!$I$2,IF(B136&lt;Metrics!$J$4,Metrics!$J$2,IF(B136&lt;Metrics!$K$4,Metrics!$K$2,IF(B136&lt;Metrics!$L$4,Metrics!$L$2,IF(B136&lt;Metrics!$M$4,Metrics!$M$2,IF(B136&lt;Metrics!$N$4,Metrics!$N$2,IF(B136&lt;Metrics!$O$4,Metrics!$O$2,IF(B136&lt;Metrics!$P$4,Metrics!$P$2,Metrics!Q$2))))))))))</f>
        <v>0</v>
      </c>
      <c r="Q136">
        <f>IF(C136=Metrics!$G$8,Metrics!$G$2,IF(C136&lt;Metrics!$H$8,Metrics!$H$2,IF(C136&lt;Metrics!$I$8,Metrics!$I$2,IF(C136&lt;Metrics!$J$8,Metrics!$J$2,IF(C136&lt;Metrics!$K$8,Metrics!$K$2,IF(C136&lt;Metrics!$L$8,Metrics!$L$2,IF(C136&lt;Metrics!$M$8,Metrics!$M$2,IF(C136&lt;Metrics!$N$8,Metrics!$N$2,IF(C136&lt;Metrics!$O$8,Metrics!$O$2,IF(C136&lt;Metrics!$P$8,Metrics!$P$2,Metrics!$Q$2))))))))))</f>
        <v>0</v>
      </c>
      <c r="S136">
        <f>IF(E136&lt;Metrics!$G$9,Metrics!$G$2,IF(E136&lt;Metrics!$H$9,Metrics!$H$2,IF(E136&lt;Metrics!$I$9,Metrics!$I$2,IF(E136&lt;Metrics!$J$9,Metrics!$J$2,IF(E136&lt;Metrics!$K$9,Metrics!$K$2,IF(E136&lt;Metrics!$L$9,Metrics!$L$2,IF(E136&lt;Metrics!$M$9,Metrics!$M$2,IF(E136&lt;Metrics!$N$9,Metrics!$N$2,IF(E136&lt;Metrics!$O$9,Metrics!$O$2,IF(E136&lt;Metrics!$P$9,Metrics!$P$2,Metrics!$Q$2))))))))))</f>
        <v>0</v>
      </c>
      <c r="U136">
        <f>IF(G136&lt;Metrics!$G$10,Metrics!$G$2,IF(G136&lt;Metrics!$H$10,Metrics!$H$2,IF(G136&lt;Metrics!$I$10,Metrics!$I$2,IF(G136&lt;Metrics!$J$10,Metrics!$J$2,IF(G136&lt;Metrics!$K$10,Metrics!$K$2,IF(G136&lt;Metrics!$L$10,Metrics!$L$2,IF(G136&lt;Metrics!$M$10,Metrics!$M$2,IF(G136&lt;Metrics!$N$10,Metrics!$N$2,IF(G136&lt;Metrics!$O$10,Metrics!$O$2,IF(G136&lt;Metrics!$P$10,Metrics!$P$2,Metrics!$Q$2))))))))))</f>
        <v>0</v>
      </c>
      <c r="V136">
        <f>IF(H136&lt;Metrics!$G$18,Metrics!$G$2,IF(H136&lt;Metrics!$H$18,Metrics!$H$2,IF(H136&lt;Metrics!$I$18,Metrics!$I$2,IF(H136&lt;Metrics!$J$18,Metrics!$J$2,IF(H136&lt;Metrics!$K$18,Metrics!$K$2,IF(H136&lt;Metrics!$L$18,Metrics!$L$2,IF(H136&lt;Metrics!$M$18,Metrics!$M$2,IF(H136&lt;Metrics!$N$18,Metrics!$N$2,IF(H136&lt;Metrics!$O$18,Metrics!$O$2,IF(H136&lt;Metrics!$P$18,Metrics!$P$2,Metrics!$Q$2))))))))))</f>
        <v>0</v>
      </c>
      <c r="W136">
        <f>IF(I136&lt;Metrics!$G$19,Metrics!$G$2,IF(I136&lt;Metrics!$H$19,Metrics!$H$2,IF(I136&lt;Metrics!$I$19,Metrics!$I$2,IF(I136&lt;Metrics!$J$19,Metrics!$J$2,IF(I136&lt;Metrics!$K$19,Metrics!$K$2,IF(I136&lt;Metrics!$L$19,Metrics!$L$2,IF(I136&lt;Metrics!$M$19,Metrics!$M$2,IF(I136&lt;Metrics!$N$19,Metrics!$N$2,IF(I136&lt;Metrics!$O$19,Metrics!$O$2,IF(I136&lt;Metrics!$P$19,Metrics!$P$2,Metrics!$Q$2))))))))))</f>
        <v>0</v>
      </c>
      <c r="X136">
        <f>IF(J136&lt;Metrics!$G$20,Metrics!$G$2,IF(J136&lt;Metrics!$H$20,Metrics!$H$2,IF(J136&lt;Metrics!$I$20,Metrics!$I$2,IF(J136&lt;Metrics!$J$20,Metrics!$J$2,IF(J136&lt;Metrics!$K$20,Metrics!$K$2,IF(J136&lt;Metrics!$L$20,Metrics!$L$2,IF(J136&lt;Metrics!$M$20,Metrics!$M$2,IF(J136&lt;Metrics!$N$20,Metrics!$N$2,IF(J136&lt;Metrics!$O$20,Metrics!$O$2,IF(J136&lt;Metrics!$P$20,Metrics!$P$2,Metrics!$Q$2))))))))))</f>
        <v>0</v>
      </c>
      <c r="Y136">
        <f>IF(K136&lt;Metrics!$G$12,Metrics!$G$2,IF(K136&lt;Metrics!$H$12,Metrics!$H$2,IF(K136&lt;Metrics!$I$12,Metrics!$I$2,IF(K136&lt;Metrics!$J$12,Metrics!$J$2,IF(K136&lt;Metrics!$K$12,Metrics!$K$2,IF(K136&lt;Metrics!$L$12,Metrics!$L$2,IF(K136&lt;Metrics!$M$12,Metrics!$M$2,IF(K136&lt;Metrics!$N$12,Metrics!$N$2,IF(K136&lt;Metrics!$O$12,Metrics!$O$2,IF(K136&lt;Metrics!$P$12,Metrics!$P$2,Metrics!$Q$2))))))))))</f>
        <v>0</v>
      </c>
      <c r="Z136">
        <f>IF(L136&lt;Metrics!$G$13,Metrics!$G$2,IF(L136&lt;Metrics!$H$13,Metrics!$H$2,IF(L136&lt;Metrics!$I$13,Metrics!$I$2,IF(L136&lt;Metrics!$J$13,Metrics!$J$2,IF(L136&lt;Metrics!$K$13,Metrics!$K$2,IF(L136&lt;Metrics!$L$13,Metrics!$L$2,IF(L136&lt;Metrics!$M$13,Metrics!$M$2,IF(L136&lt;Metrics!$N$13,Metrics!$N$2,IF(L136&lt;Metrics!$O$13,Metrics!$O$2,IF(L136&lt;Metrics!$P$13,Metrics!$P$2,Metrics!$Q$2))))))))))</f>
        <v>1</v>
      </c>
      <c r="AA136">
        <f>IF(M136&lt;Metrics!$G$14,Metrics!$G$2,IF(M136&lt;Metrics!$H$14,Metrics!$H$2,IF(M136&lt;Metrics!$I$14,Metrics!$I$2,IF(M136&lt;Metrics!$J$14,Metrics!$J$2,IF(M136&lt;Metrics!$K$14,Metrics!$K$2,IF(M136&lt;Metrics!$L$14,Metrics!$L$2,IF(M136&lt;Metrics!$M$14,Metrics!$M$2,IF(M136&lt;Metrics!$N$14,Metrics!$N$2,IF(M136&lt;Metrics!$O$14,Metrics!$O$2,IF(M136&lt;Metrics!$P$14,Metrics!$P$2,Metrics!$Q$2))))))))))</f>
        <v>0</v>
      </c>
      <c r="AB136">
        <f>IF(N136&lt;Metrics!$G$16,Metrics!$G$2,IF(N136&lt;Metrics!$H$16,Metrics!$H$2,IF(N136&lt;Metrics!$I$16,Metrics!$I$2,IF(N136&lt;Metrics!$J$16,Metrics!$J$2,IF(N136&lt;Metrics!$K$16,Metrics!$K$2,IF(N136&lt;Metrics!$L$16,Metrics!$L$2,IF(N136&lt;Metrics!$M$16,Metrics!$M$2,IF(N136&lt;Metrics!$N$16,Metrics!$N$2,IF(N136&lt;Metrics!$O$16,Metrics!$O$2,IF(N136&lt;Metrics!$P$16,Metrics!$P$2,Metrics!$Q$2))))))))))</f>
        <v>0</v>
      </c>
      <c r="AC136">
        <f>IF(O136&lt;Metrics!$G$22,Metrics!$G$2,IF(O136&lt;Metrics!$H$22,Metrics!$H$2,IF(O136&lt;Metrics!$I$22,Metrics!$I$2,IF(O136&lt;Metrics!$J$22,Metrics!$J$2,IF(O136&lt;Metrics!$K$22,Metrics!$K$2,IF(O136&lt;Metrics!$L$22,Metrics!$L$2,IF(O136&lt;Metrics!$M$22,Metrics!$M$2,IF(O136&lt;Metrics!$N$22,Metrics!$N$2,IF(O136&lt;Metrics!$O$22,Metrics!$O$2,IF(O136&lt;Metrics!$P$22,Metrics!$P$2,Metrics!$Q$2))))))))))</f>
        <v>2</v>
      </c>
      <c r="AD136" s="38">
        <f>(P136*Metrics!F$4)+(Q136*Metrics!F$8)+(S136*Metrics!F$9)+(U136*Metrics!F$10)+(V136*Metrics!F$18)+('Final Metrics'!W141*Metrics!F$19)+('Final Metrics'!X141*Metrics!F$20)+('Final Metrics'!Y141*Metrics!F$12)+('Final Metrics'!Z141*Metrics!F$13)+('Final Metrics'!AA141*Metrics!F$14)+('Final Metrics'!AB141*Metrics!F$16)</f>
        <v>126.125</v>
      </c>
      <c r="AE136" s="39">
        <f>AD136/AD$1</f>
        <v>0.12612499999999999</v>
      </c>
    </row>
    <row r="137" spans="1:31">
      <c r="A137" s="12" t="s">
        <v>337</v>
      </c>
      <c r="B137" s="14"/>
      <c r="C137" s="16"/>
      <c r="D137" s="14"/>
      <c r="E137" s="14"/>
      <c r="F137" s="14"/>
      <c r="G137" s="14">
        <v>0</v>
      </c>
      <c r="H137" s="98">
        <v>3</v>
      </c>
      <c r="I137" s="98">
        <v>574</v>
      </c>
      <c r="J137" s="98">
        <v>28</v>
      </c>
      <c r="K137" s="98">
        <v>403</v>
      </c>
      <c r="L137" s="98">
        <v>360</v>
      </c>
      <c r="M137" s="98">
        <v>581</v>
      </c>
      <c r="N137" s="98">
        <v>0</v>
      </c>
      <c r="O137" s="45">
        <v>182</v>
      </c>
      <c r="P137">
        <f>IF(B137&lt;Metrics!$G$4,Metrics!$G$2,IF(B137&lt;Metrics!$H$4,Metrics!$H$2,IF(B137&lt;Metrics!$I$4,Metrics!$I$2,IF(B137&lt;Metrics!$J$4,Metrics!$J$2,IF(B137&lt;Metrics!$K$4,Metrics!$K$2,IF(B137&lt;Metrics!$L$4,Metrics!$L$2,IF(B137&lt;Metrics!$M$4,Metrics!$M$2,IF(B137&lt;Metrics!$N$4,Metrics!$N$2,IF(B137&lt;Metrics!$O$4,Metrics!$O$2,IF(B137&lt;Metrics!$P$4,Metrics!$P$2,Metrics!Q$2))))))))))</f>
        <v>0</v>
      </c>
      <c r="Q137">
        <f>IF(C137=Metrics!$G$8,Metrics!$G$2,IF(C137&lt;Metrics!$H$8,Metrics!$H$2,IF(C137&lt;Metrics!$I$8,Metrics!$I$2,IF(C137&lt;Metrics!$J$8,Metrics!$J$2,IF(C137&lt;Metrics!$K$8,Metrics!$K$2,IF(C137&lt;Metrics!$L$8,Metrics!$L$2,IF(C137&lt;Metrics!$M$8,Metrics!$M$2,IF(C137&lt;Metrics!$N$8,Metrics!$N$2,IF(C137&lt;Metrics!$O$8,Metrics!$O$2,IF(C137&lt;Metrics!$P$8,Metrics!$P$2,Metrics!$Q$2))))))))))</f>
        <v>0</v>
      </c>
      <c r="S137">
        <f>IF(E137&lt;Metrics!$G$9,Metrics!$G$2,IF(E137&lt;Metrics!$H$9,Metrics!$H$2,IF(E137&lt;Metrics!$I$9,Metrics!$I$2,IF(E137&lt;Metrics!$J$9,Metrics!$J$2,IF(E137&lt;Metrics!$K$9,Metrics!$K$2,IF(E137&lt;Metrics!$L$9,Metrics!$L$2,IF(E137&lt;Metrics!$M$9,Metrics!$M$2,IF(E137&lt;Metrics!$N$9,Metrics!$N$2,IF(E137&lt;Metrics!$O$9,Metrics!$O$2,IF(E137&lt;Metrics!$P$9,Metrics!$P$2,Metrics!$Q$2))))))))))</f>
        <v>0</v>
      </c>
      <c r="U137">
        <f>IF(G137&lt;Metrics!$G$10,Metrics!$G$2,IF(G137&lt;Metrics!$H$10,Metrics!$H$2,IF(G137&lt;Metrics!$I$10,Metrics!$I$2,IF(G137&lt;Metrics!$J$10,Metrics!$J$2,IF(G137&lt;Metrics!$K$10,Metrics!$K$2,IF(G137&lt;Metrics!$L$10,Metrics!$L$2,IF(G137&lt;Metrics!$M$10,Metrics!$M$2,IF(G137&lt;Metrics!$N$10,Metrics!$N$2,IF(G137&lt;Metrics!$O$10,Metrics!$O$2,IF(G137&lt;Metrics!$P$10,Metrics!$P$2,Metrics!$Q$2))))))))))</f>
        <v>0</v>
      </c>
      <c r="V137">
        <f>IF(H137&lt;Metrics!$G$18,Metrics!$G$2,IF(H137&lt;Metrics!$H$18,Metrics!$H$2,IF(H137&lt;Metrics!$I$18,Metrics!$I$2,IF(H137&lt;Metrics!$J$18,Metrics!$J$2,IF(H137&lt;Metrics!$K$18,Metrics!$K$2,IF(H137&lt;Metrics!$L$18,Metrics!$L$2,IF(H137&lt;Metrics!$M$18,Metrics!$M$2,IF(H137&lt;Metrics!$N$18,Metrics!$N$2,IF(H137&lt;Metrics!$O$18,Metrics!$O$2,IF(H137&lt;Metrics!$P$18,Metrics!$P$2,Metrics!$Q$2))))))))))</f>
        <v>0</v>
      </c>
      <c r="W137">
        <f>IF(I137&lt;Metrics!$G$19,Metrics!$G$2,IF(I137&lt;Metrics!$H$19,Metrics!$H$2,IF(I137&lt;Metrics!$I$19,Metrics!$I$2,IF(I137&lt;Metrics!$J$19,Metrics!$J$2,IF(I137&lt;Metrics!$K$19,Metrics!$K$2,IF(I137&lt;Metrics!$L$19,Metrics!$L$2,IF(I137&lt;Metrics!$M$19,Metrics!$M$2,IF(I137&lt;Metrics!$N$19,Metrics!$N$2,IF(I137&lt;Metrics!$O$19,Metrics!$O$2,IF(I137&lt;Metrics!$P$19,Metrics!$P$2,Metrics!$Q$2))))))))))</f>
        <v>2</v>
      </c>
      <c r="X137">
        <f>IF(J137&lt;Metrics!$G$20,Metrics!$G$2,IF(J137&lt;Metrics!$H$20,Metrics!$H$2,IF(J137&lt;Metrics!$I$20,Metrics!$I$2,IF(J137&lt;Metrics!$J$20,Metrics!$J$2,IF(J137&lt;Metrics!$K$20,Metrics!$K$2,IF(J137&lt;Metrics!$L$20,Metrics!$L$2,IF(J137&lt;Metrics!$M$20,Metrics!$M$2,IF(J137&lt;Metrics!$N$20,Metrics!$N$2,IF(J137&lt;Metrics!$O$20,Metrics!$O$2,IF(J137&lt;Metrics!$P$20,Metrics!$P$2,Metrics!$Q$2))))))))))</f>
        <v>1</v>
      </c>
      <c r="Y137">
        <f>IF(K137&lt;Metrics!$G$12,Metrics!$G$2,IF(K137&lt;Metrics!$H$12,Metrics!$H$2,IF(K137&lt;Metrics!$I$12,Metrics!$I$2,IF(K137&lt;Metrics!$J$12,Metrics!$J$2,IF(K137&lt;Metrics!$K$12,Metrics!$K$2,IF(K137&lt;Metrics!$L$12,Metrics!$L$2,IF(K137&lt;Metrics!$M$12,Metrics!$M$2,IF(K137&lt;Metrics!$N$12,Metrics!$N$2,IF(K137&lt;Metrics!$O$12,Metrics!$O$2,IF(K137&lt;Metrics!$P$12,Metrics!$P$2,Metrics!$Q$2))))))))))</f>
        <v>0</v>
      </c>
      <c r="Z137">
        <f>IF(L137&lt;Metrics!$G$13,Metrics!$G$2,IF(L137&lt;Metrics!$H$13,Metrics!$H$2,IF(L137&lt;Metrics!$I$13,Metrics!$I$2,IF(L137&lt;Metrics!$J$13,Metrics!$J$2,IF(L137&lt;Metrics!$K$13,Metrics!$K$2,IF(L137&lt;Metrics!$L$13,Metrics!$L$2,IF(L137&lt;Metrics!$M$13,Metrics!$M$2,IF(L137&lt;Metrics!$N$13,Metrics!$N$2,IF(L137&lt;Metrics!$O$13,Metrics!$O$2,IF(L137&lt;Metrics!$P$13,Metrics!$P$2,Metrics!$Q$2))))))))))</f>
        <v>2</v>
      </c>
      <c r="AA137">
        <f>IF(M137&lt;Metrics!$G$14,Metrics!$G$2,IF(M137&lt;Metrics!$H$14,Metrics!$H$2,IF(M137&lt;Metrics!$I$14,Metrics!$I$2,IF(M137&lt;Metrics!$J$14,Metrics!$J$2,IF(M137&lt;Metrics!$K$14,Metrics!$K$2,IF(M137&lt;Metrics!$L$14,Metrics!$L$2,IF(M137&lt;Metrics!$M$14,Metrics!$M$2,IF(M137&lt;Metrics!$N$14,Metrics!$N$2,IF(M137&lt;Metrics!$O$14,Metrics!$O$2,IF(M137&lt;Metrics!$P$14,Metrics!$P$2,Metrics!$Q$2))))))))))</f>
        <v>0</v>
      </c>
      <c r="AB137">
        <f>IF(N137&lt;Metrics!$G$16,Metrics!$G$2,IF(N137&lt;Metrics!$H$16,Metrics!$H$2,IF(N137&lt;Metrics!$I$16,Metrics!$I$2,IF(N137&lt;Metrics!$J$16,Metrics!$J$2,IF(N137&lt;Metrics!$K$16,Metrics!$K$2,IF(N137&lt;Metrics!$L$16,Metrics!$L$2,IF(N137&lt;Metrics!$M$16,Metrics!$M$2,IF(N137&lt;Metrics!$N$16,Metrics!$N$2,IF(N137&lt;Metrics!$O$16,Metrics!$O$2,IF(N137&lt;Metrics!$P$16,Metrics!$P$2,Metrics!$Q$2))))))))))</f>
        <v>0</v>
      </c>
      <c r="AC137">
        <f>IF(O137&lt;Metrics!$G$22,Metrics!$G$2,IF(O137&lt;Metrics!$H$22,Metrics!$H$2,IF(O137&lt;Metrics!$I$22,Metrics!$I$2,IF(O137&lt;Metrics!$J$22,Metrics!$J$2,IF(O137&lt;Metrics!$K$22,Metrics!$K$2,IF(O137&lt;Metrics!$L$22,Metrics!$L$2,IF(O137&lt;Metrics!$M$22,Metrics!$M$2,IF(O137&lt;Metrics!$N$22,Metrics!$N$2,IF(O137&lt;Metrics!$O$22,Metrics!$O$2,IF(O137&lt;Metrics!$P$22,Metrics!$P$2,Metrics!$Q$2))))))))))</f>
        <v>1</v>
      </c>
      <c r="AD137" s="38">
        <f>(P137*Metrics!F$4)+(Q137*Metrics!F$8)+(S137*Metrics!F$9)+(U137*Metrics!F$10)+(V137*Metrics!F$18)+('Final Metrics'!W186*Metrics!F$19)+('Final Metrics'!X186*Metrics!F$20)+('Final Metrics'!Y186*Metrics!F$12)+('Final Metrics'!Z186*Metrics!F$13)+('Final Metrics'!AA186*Metrics!F$14)+('Final Metrics'!AB186*Metrics!F$16)</f>
        <v>63.25</v>
      </c>
      <c r="AE137" s="39">
        <f>AD137/AD$1</f>
        <v>6.3250000000000001E-2</v>
      </c>
    </row>
    <row r="138" spans="1:31">
      <c r="A138" s="12" t="s">
        <v>339</v>
      </c>
      <c r="B138" s="14">
        <v>7931</v>
      </c>
      <c r="C138" s="16">
        <v>5</v>
      </c>
      <c r="D138" s="14">
        <v>809</v>
      </c>
      <c r="E138" s="14">
        <v>809</v>
      </c>
      <c r="F138" s="14">
        <v>258</v>
      </c>
      <c r="G138" s="14">
        <v>4045</v>
      </c>
      <c r="H138" s="98">
        <v>72</v>
      </c>
      <c r="I138" s="98">
        <v>967</v>
      </c>
      <c r="J138" s="98">
        <v>85</v>
      </c>
      <c r="K138" s="98">
        <v>208968</v>
      </c>
      <c r="L138" s="98">
        <v>173</v>
      </c>
      <c r="M138" s="98">
        <v>30783</v>
      </c>
      <c r="N138" s="98">
        <v>82</v>
      </c>
      <c r="O138" s="48">
        <v>1947</v>
      </c>
      <c r="P138">
        <f>IF(B138&lt;Metrics!$G$4,Metrics!$G$2,IF(B138&lt;Metrics!$H$4,Metrics!$H$2,IF(B138&lt;Metrics!$I$4,Metrics!$I$2,IF(B138&lt;Metrics!$J$4,Metrics!$J$2,IF(B138&lt;Metrics!$K$4,Metrics!$K$2,IF(B138&lt;Metrics!$L$4,Metrics!$L$2,IF(B138&lt;Metrics!$M$4,Metrics!$M$2,IF(B138&lt;Metrics!$N$4,Metrics!$N$2,IF(B138&lt;Metrics!$O$4,Metrics!$O$2,IF(B138&lt;Metrics!$P$4,Metrics!$P$2,Metrics!Q$2))))))))))</f>
        <v>9</v>
      </c>
      <c r="Q138">
        <f>IF(C138=Metrics!$G$8,Metrics!$G$2,IF(C138&lt;Metrics!$H$8,Metrics!$H$2,IF(C138&lt;Metrics!$I$8,Metrics!$I$2,IF(C138&lt;Metrics!$J$8,Metrics!$J$2,IF(C138&lt;Metrics!$K$8,Metrics!$K$2,IF(C138&lt;Metrics!$L$8,Metrics!$L$2,IF(C138&lt;Metrics!$M$8,Metrics!$M$2,IF(C138&lt;Metrics!$N$8,Metrics!$N$2,IF(C138&lt;Metrics!$O$8,Metrics!$O$2,IF(C138&lt;Metrics!$P$8,Metrics!$P$2,Metrics!$Q$2))))))))))</f>
        <v>10</v>
      </c>
      <c r="S138">
        <f>IF(E138&lt;Metrics!$G$9,Metrics!$G$2,IF(E138&lt;Metrics!$H$9,Metrics!$H$2,IF(E138&lt;Metrics!$I$9,Metrics!$I$2,IF(E138&lt;Metrics!$J$9,Metrics!$J$2,IF(E138&lt;Metrics!$K$9,Metrics!$K$2,IF(E138&lt;Metrics!$L$9,Metrics!$L$2,IF(E138&lt;Metrics!$M$9,Metrics!$M$2,IF(E138&lt;Metrics!$N$9,Metrics!$N$2,IF(E138&lt;Metrics!$O$9,Metrics!$O$2,IF(E138&lt;Metrics!$P$9,Metrics!$P$2,Metrics!$Q$2))))))))))</f>
        <v>9</v>
      </c>
      <c r="U138">
        <f>IF(G138&lt;Metrics!$G$10,Metrics!$G$2,IF(G138&lt;Metrics!$H$10,Metrics!$H$2,IF(G138&lt;Metrics!$I$10,Metrics!$I$2,IF(G138&lt;Metrics!$J$10,Metrics!$J$2,IF(G138&lt;Metrics!$K$10,Metrics!$K$2,IF(G138&lt;Metrics!$L$10,Metrics!$L$2,IF(G138&lt;Metrics!$M$10,Metrics!$M$2,IF(G138&lt;Metrics!$N$10,Metrics!$N$2,IF(G138&lt;Metrics!$O$10,Metrics!$O$2,IF(G138&lt;Metrics!$P$10,Metrics!$P$2,Metrics!$Q$2))))))))))</f>
        <v>10</v>
      </c>
      <c r="V138">
        <f>IF(H138&lt;Metrics!$G$18,Metrics!$G$2,IF(H138&lt;Metrics!$H$18,Metrics!$H$2,IF(H138&lt;Metrics!$I$18,Metrics!$I$2,IF(H138&lt;Metrics!$J$18,Metrics!$J$2,IF(H138&lt;Metrics!$K$18,Metrics!$K$2,IF(H138&lt;Metrics!$L$18,Metrics!$L$2,IF(H138&lt;Metrics!$M$18,Metrics!$M$2,IF(H138&lt;Metrics!$N$18,Metrics!$N$2,IF(H138&lt;Metrics!$O$18,Metrics!$O$2,IF(H138&lt;Metrics!$P$18,Metrics!$P$2,Metrics!$Q$2))))))))))</f>
        <v>9</v>
      </c>
      <c r="W138">
        <f>IF(I138&lt;Metrics!$G$19,Metrics!$G$2,IF(I138&lt;Metrics!$H$19,Metrics!$H$2,IF(I138&lt;Metrics!$I$19,Metrics!$I$2,IF(I138&lt;Metrics!$J$19,Metrics!$J$2,IF(I138&lt;Metrics!$K$19,Metrics!$K$2,IF(I138&lt;Metrics!$L$19,Metrics!$L$2,IF(I138&lt;Metrics!$M$19,Metrics!$M$2,IF(I138&lt;Metrics!$N$19,Metrics!$N$2,IF(I138&lt;Metrics!$O$19,Metrics!$O$2,IF(I138&lt;Metrics!$P$19,Metrics!$P$2,Metrics!$Q$2))))))))))</f>
        <v>10</v>
      </c>
      <c r="X138">
        <f>IF(J138&lt;Metrics!$G$20,Metrics!$G$2,IF(J138&lt;Metrics!$H$20,Metrics!$H$2,IF(J138&lt;Metrics!$I$20,Metrics!$I$2,IF(J138&lt;Metrics!$J$20,Metrics!$J$2,IF(J138&lt;Metrics!$K$20,Metrics!$K$2,IF(J138&lt;Metrics!$L$20,Metrics!$L$2,IF(J138&lt;Metrics!$M$20,Metrics!$M$2,IF(J138&lt;Metrics!$N$20,Metrics!$N$2,IF(J138&lt;Metrics!$O$20,Metrics!$O$2,IF(J138&lt;Metrics!$P$20,Metrics!$P$2,Metrics!$Q$2))))))))))</f>
        <v>10</v>
      </c>
      <c r="Y138">
        <f>IF(K138&lt;Metrics!$G$12,Metrics!$G$2,IF(K138&lt;Metrics!$H$12,Metrics!$H$2,IF(K138&lt;Metrics!$I$12,Metrics!$I$2,IF(K138&lt;Metrics!$J$12,Metrics!$J$2,IF(K138&lt;Metrics!$K$12,Metrics!$K$2,IF(K138&lt;Metrics!$L$12,Metrics!$L$2,IF(K138&lt;Metrics!$M$12,Metrics!$M$2,IF(K138&lt;Metrics!$N$12,Metrics!$N$2,IF(K138&lt;Metrics!$O$12,Metrics!$O$2,IF(K138&lt;Metrics!$P$12,Metrics!$P$2,Metrics!$Q$2))))))))))</f>
        <v>7</v>
      </c>
      <c r="Z138">
        <f>IF(L138&lt;Metrics!$G$13,Metrics!$G$2,IF(L138&lt;Metrics!$H$13,Metrics!$H$2,IF(L138&lt;Metrics!$I$13,Metrics!$I$2,IF(L138&lt;Metrics!$J$13,Metrics!$J$2,IF(L138&lt;Metrics!$K$13,Metrics!$K$2,IF(L138&lt;Metrics!$L$13,Metrics!$L$2,IF(L138&lt;Metrics!$M$13,Metrics!$M$2,IF(L138&lt;Metrics!$N$13,Metrics!$N$2,IF(L138&lt;Metrics!$O$13,Metrics!$O$2,IF(L138&lt;Metrics!$P$13,Metrics!$P$2,Metrics!$Q$2))))))))))</f>
        <v>0</v>
      </c>
      <c r="AA138">
        <f>IF(M138&lt;Metrics!$G$14,Metrics!$G$2,IF(M138&lt;Metrics!$H$14,Metrics!$H$2,IF(M138&lt;Metrics!$I$14,Metrics!$I$2,IF(M138&lt;Metrics!$J$14,Metrics!$J$2,IF(M138&lt;Metrics!$K$14,Metrics!$K$2,IF(M138&lt;Metrics!$L$14,Metrics!$L$2,IF(M138&lt;Metrics!$M$14,Metrics!$M$2,IF(M138&lt;Metrics!$N$14,Metrics!$N$2,IF(M138&lt;Metrics!$O$14,Metrics!$O$2,IF(M138&lt;Metrics!$P$14,Metrics!$P$2,Metrics!$Q$2))))))))))</f>
        <v>7</v>
      </c>
      <c r="AB138">
        <f>IF(N138&lt;Metrics!$G$16,Metrics!$G$2,IF(N138&lt;Metrics!$H$16,Metrics!$H$2,IF(N138&lt;Metrics!$I$16,Metrics!$I$2,IF(N138&lt;Metrics!$J$16,Metrics!$J$2,IF(N138&lt;Metrics!$K$16,Metrics!$K$2,IF(N138&lt;Metrics!$L$16,Metrics!$L$2,IF(N138&lt;Metrics!$M$16,Metrics!$M$2,IF(N138&lt;Metrics!$N$16,Metrics!$N$2,IF(N138&lt;Metrics!$O$16,Metrics!$O$2,IF(N138&lt;Metrics!$P$16,Metrics!$P$2,Metrics!$Q$2))))))))))</f>
        <v>10</v>
      </c>
      <c r="AC138">
        <f>IF(O138&lt;Metrics!$G$22,Metrics!$G$2,IF(O138&lt;Metrics!$H$22,Metrics!$H$2,IF(O138&lt;Metrics!$I$22,Metrics!$I$2,IF(O138&lt;Metrics!$J$22,Metrics!$J$2,IF(O138&lt;Metrics!$K$22,Metrics!$K$2,IF(O138&lt;Metrics!$L$22,Metrics!$L$2,IF(O138&lt;Metrics!$M$22,Metrics!$M$2,IF(O138&lt;Metrics!$N$22,Metrics!$N$2,IF(O138&lt;Metrics!$O$22,Metrics!$O$2,IF(O138&lt;Metrics!$P$22,Metrics!$P$2,Metrics!$Q$2))))))))))</f>
        <v>4</v>
      </c>
      <c r="AD138" s="38">
        <f>(P138*Metrics!F$4)+(Q138*Metrics!F$8)+(S138*Metrics!F$9)+(U138*Metrics!F$10)+(V138*Metrics!F$18)+('Final Metrics'!W8*Metrics!F$19)+('Final Metrics'!X8*Metrics!F$20)+('Final Metrics'!Y8*Metrics!F$12)+('Final Metrics'!Z8*Metrics!F$13)+('Final Metrics'!AA8*Metrics!F$14)+('Final Metrics'!AB8*Metrics!F$16)</f>
        <v>630</v>
      </c>
      <c r="AE138" s="39">
        <f>AD138/AD$1</f>
        <v>0.63</v>
      </c>
    </row>
    <row r="139" spans="1:31">
      <c r="A139" s="12" t="s">
        <v>341</v>
      </c>
      <c r="B139" s="14"/>
      <c r="C139" s="16">
        <v>5</v>
      </c>
      <c r="D139" s="14">
        <v>194</v>
      </c>
      <c r="E139" s="14">
        <v>194</v>
      </c>
      <c r="F139" s="14"/>
      <c r="G139" s="14">
        <v>970</v>
      </c>
      <c r="H139" s="98">
        <v>25</v>
      </c>
      <c r="I139" s="98">
        <v>683</v>
      </c>
      <c r="J139" s="98">
        <v>17</v>
      </c>
      <c r="K139" s="98">
        <v>1028</v>
      </c>
      <c r="L139" s="98">
        <v>643</v>
      </c>
      <c r="M139" s="98">
        <v>1196</v>
      </c>
      <c r="N139" s="98">
        <v>0</v>
      </c>
      <c r="O139" s="45">
        <v>140</v>
      </c>
      <c r="P139">
        <f>IF(B139&lt;Metrics!$G$4,Metrics!$G$2,IF(B139&lt;Metrics!$H$4,Metrics!$H$2,IF(B139&lt;Metrics!$I$4,Metrics!$I$2,IF(B139&lt;Metrics!$J$4,Metrics!$J$2,IF(B139&lt;Metrics!$K$4,Metrics!$K$2,IF(B139&lt;Metrics!$L$4,Metrics!$L$2,IF(B139&lt;Metrics!$M$4,Metrics!$M$2,IF(B139&lt;Metrics!$N$4,Metrics!$N$2,IF(B139&lt;Metrics!$O$4,Metrics!$O$2,IF(B139&lt;Metrics!$P$4,Metrics!$P$2,Metrics!Q$2))))))))))</f>
        <v>0</v>
      </c>
      <c r="Q139">
        <f>IF(C139=Metrics!$G$8,Metrics!$G$2,IF(C139&lt;Metrics!$H$8,Metrics!$H$2,IF(C139&lt;Metrics!$I$8,Metrics!$I$2,IF(C139&lt;Metrics!$J$8,Metrics!$J$2,IF(C139&lt;Metrics!$K$8,Metrics!$K$2,IF(C139&lt;Metrics!$L$8,Metrics!$L$2,IF(C139&lt;Metrics!$M$8,Metrics!$M$2,IF(C139&lt;Metrics!$N$8,Metrics!$N$2,IF(C139&lt;Metrics!$O$8,Metrics!$O$2,IF(C139&lt;Metrics!$P$8,Metrics!$P$2,Metrics!$Q$2))))))))))</f>
        <v>10</v>
      </c>
      <c r="S139">
        <f>IF(E139&lt;Metrics!$G$9,Metrics!$G$2,IF(E139&lt;Metrics!$H$9,Metrics!$H$2,IF(E139&lt;Metrics!$I$9,Metrics!$I$2,IF(E139&lt;Metrics!$J$9,Metrics!$J$2,IF(E139&lt;Metrics!$K$9,Metrics!$K$2,IF(E139&lt;Metrics!$L$9,Metrics!$L$2,IF(E139&lt;Metrics!$M$9,Metrics!$M$2,IF(E139&lt;Metrics!$N$9,Metrics!$N$2,IF(E139&lt;Metrics!$O$9,Metrics!$O$2,IF(E139&lt;Metrics!$P$9,Metrics!$P$2,Metrics!$Q$2))))))))))</f>
        <v>6</v>
      </c>
      <c r="U139">
        <f>IF(G139&lt;Metrics!$G$10,Metrics!$G$2,IF(G139&lt;Metrics!$H$10,Metrics!$H$2,IF(G139&lt;Metrics!$I$10,Metrics!$I$2,IF(G139&lt;Metrics!$J$10,Metrics!$J$2,IF(G139&lt;Metrics!$K$10,Metrics!$K$2,IF(G139&lt;Metrics!$L$10,Metrics!$L$2,IF(G139&lt;Metrics!$M$10,Metrics!$M$2,IF(G139&lt;Metrics!$N$10,Metrics!$N$2,IF(G139&lt;Metrics!$O$10,Metrics!$O$2,IF(G139&lt;Metrics!$P$10,Metrics!$P$2,Metrics!$Q$2))))))))))</f>
        <v>7</v>
      </c>
      <c r="V139">
        <f>IF(H139&lt;Metrics!$G$18,Metrics!$G$2,IF(H139&lt;Metrics!$H$18,Metrics!$H$2,IF(H139&lt;Metrics!$I$18,Metrics!$I$2,IF(H139&lt;Metrics!$J$18,Metrics!$J$2,IF(H139&lt;Metrics!$K$18,Metrics!$K$2,IF(H139&lt;Metrics!$L$18,Metrics!$L$2,IF(H139&lt;Metrics!$M$18,Metrics!$M$2,IF(H139&lt;Metrics!$N$18,Metrics!$N$2,IF(H139&lt;Metrics!$O$18,Metrics!$O$2,IF(H139&lt;Metrics!$P$18,Metrics!$P$2,Metrics!$Q$2))))))))))</f>
        <v>2</v>
      </c>
      <c r="W139">
        <f>IF(I139&lt;Metrics!$G$19,Metrics!$G$2,IF(I139&lt;Metrics!$H$19,Metrics!$H$2,IF(I139&lt;Metrics!$I$19,Metrics!$I$2,IF(I139&lt;Metrics!$J$19,Metrics!$J$2,IF(I139&lt;Metrics!$K$19,Metrics!$K$2,IF(I139&lt;Metrics!$L$19,Metrics!$L$2,IF(I139&lt;Metrics!$M$19,Metrics!$M$2,IF(I139&lt;Metrics!$N$19,Metrics!$N$2,IF(I139&lt;Metrics!$O$19,Metrics!$O$2,IF(I139&lt;Metrics!$P$19,Metrics!$P$2,Metrics!$Q$2))))))))))</f>
        <v>5</v>
      </c>
      <c r="X139">
        <f>IF(J139&lt;Metrics!$G$20,Metrics!$G$2,IF(J139&lt;Metrics!$H$20,Metrics!$H$2,IF(J139&lt;Metrics!$I$20,Metrics!$I$2,IF(J139&lt;Metrics!$J$20,Metrics!$J$2,IF(J139&lt;Metrics!$K$20,Metrics!$K$2,IF(J139&lt;Metrics!$L$20,Metrics!$L$2,IF(J139&lt;Metrics!$M$20,Metrics!$M$2,IF(J139&lt;Metrics!$N$20,Metrics!$N$2,IF(J139&lt;Metrics!$O$20,Metrics!$O$2,IF(J139&lt;Metrics!$P$20,Metrics!$P$2,Metrics!$Q$2))))))))))</f>
        <v>0</v>
      </c>
      <c r="Y139">
        <f>IF(K139&lt;Metrics!$G$12,Metrics!$G$2,IF(K139&lt;Metrics!$H$12,Metrics!$H$2,IF(K139&lt;Metrics!$I$12,Metrics!$I$2,IF(K139&lt;Metrics!$J$12,Metrics!$J$2,IF(K139&lt;Metrics!$K$12,Metrics!$K$2,IF(K139&lt;Metrics!$L$12,Metrics!$L$2,IF(K139&lt;Metrics!$M$12,Metrics!$M$2,IF(K139&lt;Metrics!$N$12,Metrics!$N$2,IF(K139&lt;Metrics!$O$12,Metrics!$O$2,IF(K139&lt;Metrics!$P$12,Metrics!$P$2,Metrics!$Q$2))))))))))</f>
        <v>1</v>
      </c>
      <c r="Z139">
        <f>IF(L139&lt;Metrics!$G$13,Metrics!$G$2,IF(L139&lt;Metrics!$H$13,Metrics!$H$2,IF(L139&lt;Metrics!$I$13,Metrics!$I$2,IF(L139&lt;Metrics!$J$13,Metrics!$J$2,IF(L139&lt;Metrics!$K$13,Metrics!$K$2,IF(L139&lt;Metrics!$L$13,Metrics!$L$2,IF(L139&lt;Metrics!$M$13,Metrics!$M$2,IF(L139&lt;Metrics!$N$13,Metrics!$N$2,IF(L139&lt;Metrics!$O$13,Metrics!$O$2,IF(L139&lt;Metrics!$P$13,Metrics!$P$2,Metrics!$Q$2))))))))))</f>
        <v>3</v>
      </c>
      <c r="AA139">
        <f>IF(M139&lt;Metrics!$G$14,Metrics!$G$2,IF(M139&lt;Metrics!$H$14,Metrics!$H$2,IF(M139&lt;Metrics!$I$14,Metrics!$I$2,IF(M139&lt;Metrics!$J$14,Metrics!$J$2,IF(M139&lt;Metrics!$K$14,Metrics!$K$2,IF(M139&lt;Metrics!$L$14,Metrics!$L$2,IF(M139&lt;Metrics!$M$14,Metrics!$M$2,IF(M139&lt;Metrics!$N$14,Metrics!$N$2,IF(M139&lt;Metrics!$O$14,Metrics!$O$2,IF(M139&lt;Metrics!$P$14,Metrics!$P$2,Metrics!$Q$2))))))))))</f>
        <v>0</v>
      </c>
      <c r="AB139">
        <f>IF(N139&lt;Metrics!$G$16,Metrics!$G$2,IF(N139&lt;Metrics!$H$16,Metrics!$H$2,IF(N139&lt;Metrics!$I$16,Metrics!$I$2,IF(N139&lt;Metrics!$J$16,Metrics!$J$2,IF(N139&lt;Metrics!$K$16,Metrics!$K$2,IF(N139&lt;Metrics!$L$16,Metrics!$L$2,IF(N139&lt;Metrics!$M$16,Metrics!$M$2,IF(N139&lt;Metrics!$N$16,Metrics!$N$2,IF(N139&lt;Metrics!$O$16,Metrics!$O$2,IF(N139&lt;Metrics!$P$16,Metrics!$P$2,Metrics!$Q$2))))))))))</f>
        <v>0</v>
      </c>
      <c r="AC139">
        <f>IF(O139&lt;Metrics!$G$22,Metrics!$G$2,IF(O139&lt;Metrics!$H$22,Metrics!$H$2,IF(O139&lt;Metrics!$I$22,Metrics!$I$2,IF(O139&lt;Metrics!$J$22,Metrics!$J$2,IF(O139&lt;Metrics!$K$22,Metrics!$K$2,IF(O139&lt;Metrics!$L$22,Metrics!$L$2,IF(O139&lt;Metrics!$M$22,Metrics!$M$2,IF(O139&lt;Metrics!$N$22,Metrics!$N$2,IF(O139&lt;Metrics!$O$22,Metrics!$O$2,IF(O139&lt;Metrics!$P$22,Metrics!$P$2,Metrics!$Q$2))))))))))</f>
        <v>1</v>
      </c>
      <c r="AD139" s="38">
        <f>(P139*Metrics!F$4)+(Q139*Metrics!F$8)+(S139*Metrics!F$9)+(U139*Metrics!F$10)+(V139*Metrics!F$18)+('Final Metrics'!W187*Metrics!F$19)+('Final Metrics'!X187*Metrics!F$20)+('Final Metrics'!Y187*Metrics!F$12)+('Final Metrics'!Z187*Metrics!F$13)+('Final Metrics'!AA187*Metrics!F$14)+('Final Metrics'!AB187*Metrics!F$16)</f>
        <v>328.5</v>
      </c>
      <c r="AE139" s="39">
        <f>AD139/AD$1</f>
        <v>0.32850000000000001</v>
      </c>
    </row>
    <row r="140" spans="1:31">
      <c r="A140" s="12" t="s">
        <v>343</v>
      </c>
      <c r="B140" s="14">
        <v>1000</v>
      </c>
      <c r="C140" s="16"/>
      <c r="D140" s="14">
        <v>0</v>
      </c>
      <c r="E140" s="14">
        <v>0</v>
      </c>
      <c r="F140" s="14"/>
      <c r="G140" s="14">
        <v>0</v>
      </c>
      <c r="H140" s="98">
        <v>43</v>
      </c>
      <c r="I140" s="98">
        <v>799</v>
      </c>
      <c r="J140" s="98">
        <v>65</v>
      </c>
      <c r="K140" s="98">
        <v>5622</v>
      </c>
      <c r="L140" s="98">
        <v>193</v>
      </c>
      <c r="M140" s="98">
        <v>40819</v>
      </c>
      <c r="N140" s="98">
        <v>54</v>
      </c>
      <c r="O140" s="45">
        <v>0</v>
      </c>
      <c r="P140">
        <f>IF(B140&lt;Metrics!$G$4,Metrics!$G$2,IF(B140&lt;Metrics!$H$4,Metrics!$H$2,IF(B140&lt;Metrics!$I$4,Metrics!$I$2,IF(B140&lt;Metrics!$J$4,Metrics!$J$2,IF(B140&lt;Metrics!$K$4,Metrics!$K$2,IF(B140&lt;Metrics!$L$4,Metrics!$L$2,IF(B140&lt;Metrics!$M$4,Metrics!$M$2,IF(B140&lt;Metrics!$N$4,Metrics!$N$2,IF(B140&lt;Metrics!$O$4,Metrics!$O$2,IF(B140&lt;Metrics!$P$4,Metrics!$P$2,Metrics!Q$2))))))))))</f>
        <v>6</v>
      </c>
      <c r="Q140">
        <f>IF(C140=Metrics!$G$8,Metrics!$G$2,IF(C140&lt;Metrics!$H$8,Metrics!$H$2,IF(C140&lt;Metrics!$I$8,Metrics!$I$2,IF(C140&lt;Metrics!$J$8,Metrics!$J$2,IF(C140&lt;Metrics!$K$8,Metrics!$K$2,IF(C140&lt;Metrics!$L$8,Metrics!$L$2,IF(C140&lt;Metrics!$M$8,Metrics!$M$2,IF(C140&lt;Metrics!$N$8,Metrics!$N$2,IF(C140&lt;Metrics!$O$8,Metrics!$O$2,IF(C140&lt;Metrics!$P$8,Metrics!$P$2,Metrics!$Q$2))))))))))</f>
        <v>0</v>
      </c>
      <c r="S140">
        <f>IF(E140&lt;Metrics!$G$9,Metrics!$G$2,IF(E140&lt;Metrics!$H$9,Metrics!$H$2,IF(E140&lt;Metrics!$I$9,Metrics!$I$2,IF(E140&lt;Metrics!$J$9,Metrics!$J$2,IF(E140&lt;Metrics!$K$9,Metrics!$K$2,IF(E140&lt;Metrics!$L$9,Metrics!$L$2,IF(E140&lt;Metrics!$M$9,Metrics!$M$2,IF(E140&lt;Metrics!$N$9,Metrics!$N$2,IF(E140&lt;Metrics!$O$9,Metrics!$O$2,IF(E140&lt;Metrics!$P$9,Metrics!$P$2,Metrics!$Q$2))))))))))</f>
        <v>0</v>
      </c>
      <c r="U140">
        <f>IF(G140&lt;Metrics!$G$10,Metrics!$G$2,IF(G140&lt;Metrics!$H$10,Metrics!$H$2,IF(G140&lt;Metrics!$I$10,Metrics!$I$2,IF(G140&lt;Metrics!$J$10,Metrics!$J$2,IF(G140&lt;Metrics!$K$10,Metrics!$K$2,IF(G140&lt;Metrics!$L$10,Metrics!$L$2,IF(G140&lt;Metrics!$M$10,Metrics!$M$2,IF(G140&lt;Metrics!$N$10,Metrics!$N$2,IF(G140&lt;Metrics!$O$10,Metrics!$O$2,IF(G140&lt;Metrics!$P$10,Metrics!$P$2,Metrics!$Q$2))))))))))</f>
        <v>0</v>
      </c>
      <c r="V140">
        <f>IF(H140&lt;Metrics!$G$18,Metrics!$G$2,IF(H140&lt;Metrics!$H$18,Metrics!$H$2,IF(H140&lt;Metrics!$I$18,Metrics!$I$2,IF(H140&lt;Metrics!$J$18,Metrics!$J$2,IF(H140&lt;Metrics!$K$18,Metrics!$K$2,IF(H140&lt;Metrics!$L$18,Metrics!$L$2,IF(H140&lt;Metrics!$M$18,Metrics!$M$2,IF(H140&lt;Metrics!$N$18,Metrics!$N$2,IF(H140&lt;Metrics!$O$18,Metrics!$O$2,IF(H140&lt;Metrics!$P$18,Metrics!$P$2,Metrics!$Q$2))))))))))</f>
        <v>6</v>
      </c>
      <c r="W140">
        <f>IF(I140&lt;Metrics!$G$19,Metrics!$G$2,IF(I140&lt;Metrics!$H$19,Metrics!$H$2,IF(I140&lt;Metrics!$I$19,Metrics!$I$2,IF(I140&lt;Metrics!$J$19,Metrics!$J$2,IF(I140&lt;Metrics!$K$19,Metrics!$K$2,IF(I140&lt;Metrics!$L$19,Metrics!$L$2,IF(I140&lt;Metrics!$M$19,Metrics!$M$2,IF(I140&lt;Metrics!$N$19,Metrics!$N$2,IF(I140&lt;Metrics!$O$19,Metrics!$O$2,IF(I140&lt;Metrics!$P$19,Metrics!$P$2,Metrics!$Q$2))))))))))</f>
        <v>7</v>
      </c>
      <c r="X140">
        <f>IF(J140&lt;Metrics!$G$20,Metrics!$G$2,IF(J140&lt;Metrics!$H$20,Metrics!$H$2,IF(J140&lt;Metrics!$I$20,Metrics!$I$2,IF(J140&lt;Metrics!$J$20,Metrics!$J$2,IF(J140&lt;Metrics!$K$20,Metrics!$K$2,IF(J140&lt;Metrics!$L$20,Metrics!$L$2,IF(J140&lt;Metrics!$M$20,Metrics!$M$2,IF(J140&lt;Metrics!$N$20,Metrics!$N$2,IF(J140&lt;Metrics!$O$20,Metrics!$O$2,IF(J140&lt;Metrics!$P$20,Metrics!$P$2,Metrics!$Q$2))))))))))</f>
        <v>8</v>
      </c>
      <c r="Y140">
        <f>IF(K140&lt;Metrics!$G$12,Metrics!$G$2,IF(K140&lt;Metrics!$H$12,Metrics!$H$2,IF(K140&lt;Metrics!$I$12,Metrics!$I$2,IF(K140&lt;Metrics!$J$12,Metrics!$J$2,IF(K140&lt;Metrics!$K$12,Metrics!$K$2,IF(K140&lt;Metrics!$L$12,Metrics!$L$2,IF(K140&lt;Metrics!$M$12,Metrics!$M$2,IF(K140&lt;Metrics!$N$12,Metrics!$N$2,IF(K140&lt;Metrics!$O$12,Metrics!$O$2,IF(K140&lt;Metrics!$P$12,Metrics!$P$2,Metrics!$Q$2))))))))))</f>
        <v>3</v>
      </c>
      <c r="Z140">
        <f>IF(L140&lt;Metrics!$G$13,Metrics!$G$2,IF(L140&lt;Metrics!$H$13,Metrics!$H$2,IF(L140&lt;Metrics!$I$13,Metrics!$I$2,IF(L140&lt;Metrics!$J$13,Metrics!$J$2,IF(L140&lt;Metrics!$K$13,Metrics!$K$2,IF(L140&lt;Metrics!$L$13,Metrics!$L$2,IF(L140&lt;Metrics!$M$13,Metrics!$M$2,IF(L140&lt;Metrics!$N$13,Metrics!$N$2,IF(L140&lt;Metrics!$O$13,Metrics!$O$2,IF(L140&lt;Metrics!$P$13,Metrics!$P$2,Metrics!$Q$2))))))))))</f>
        <v>0</v>
      </c>
      <c r="AA140">
        <f>IF(M140&lt;Metrics!$G$14,Metrics!$G$2,IF(M140&lt;Metrics!$H$14,Metrics!$H$2,IF(M140&lt;Metrics!$I$14,Metrics!$I$2,IF(M140&lt;Metrics!$J$14,Metrics!$J$2,IF(M140&lt;Metrics!$K$14,Metrics!$K$2,IF(M140&lt;Metrics!$L$14,Metrics!$L$2,IF(M140&lt;Metrics!$M$14,Metrics!$M$2,IF(M140&lt;Metrics!$N$14,Metrics!$N$2,IF(M140&lt;Metrics!$O$14,Metrics!$O$2,IF(M140&lt;Metrics!$P$14,Metrics!$P$2,Metrics!$Q$2))))))))))</f>
        <v>8</v>
      </c>
      <c r="AB140">
        <f>IF(N140&lt;Metrics!$G$16,Metrics!$G$2,IF(N140&lt;Metrics!$H$16,Metrics!$H$2,IF(N140&lt;Metrics!$I$16,Metrics!$I$2,IF(N140&lt;Metrics!$J$16,Metrics!$J$2,IF(N140&lt;Metrics!$K$16,Metrics!$K$2,IF(N140&lt;Metrics!$L$16,Metrics!$L$2,IF(N140&lt;Metrics!$M$16,Metrics!$M$2,IF(N140&lt;Metrics!$N$16,Metrics!$N$2,IF(N140&lt;Metrics!$O$16,Metrics!$O$2,IF(N140&lt;Metrics!$P$16,Metrics!$P$2,Metrics!$Q$2))))))))))</f>
        <v>6</v>
      </c>
      <c r="AC140">
        <f>IF(O140&lt;Metrics!$G$22,Metrics!$G$2,IF(O140&lt;Metrics!$H$22,Metrics!$H$2,IF(O140&lt;Metrics!$I$22,Metrics!$I$2,IF(O140&lt;Metrics!$J$22,Metrics!$J$2,IF(O140&lt;Metrics!$K$22,Metrics!$K$2,IF(O140&lt;Metrics!$L$22,Metrics!$L$2,IF(O140&lt;Metrics!$M$22,Metrics!$M$2,IF(O140&lt;Metrics!$N$22,Metrics!$N$2,IF(O140&lt;Metrics!$O$22,Metrics!$O$2,IF(O140&lt;Metrics!$P$22,Metrics!$P$2,Metrics!$Q$2))))))))))</f>
        <v>0</v>
      </c>
      <c r="AD140" s="38">
        <f>(P140*Metrics!F$4)+(Q140*Metrics!F$8)+(S140*Metrics!F$9)+(U140*Metrics!F$10)+(V140*Metrics!F$18)+('Final Metrics'!W23*Metrics!F$19)+('Final Metrics'!X23*Metrics!F$20)+('Final Metrics'!Y23*Metrics!F$12)+('Final Metrics'!Z23*Metrics!F$13)+('Final Metrics'!AA23*Metrics!F$14)+('Final Metrics'!AB23*Metrics!F$16)</f>
        <v>252.875</v>
      </c>
      <c r="AE140" s="39">
        <f>AD140/AD$1</f>
        <v>0.25287500000000002</v>
      </c>
    </row>
    <row r="141" spans="1:31">
      <c r="A141" s="12" t="s">
        <v>345</v>
      </c>
      <c r="B141" s="14"/>
      <c r="C141" s="16"/>
      <c r="D141" s="14"/>
      <c r="E141" s="14"/>
      <c r="F141" s="14"/>
      <c r="G141" s="14">
        <v>0</v>
      </c>
      <c r="H141" s="98">
        <v>43</v>
      </c>
      <c r="I141" s="98">
        <v>758</v>
      </c>
      <c r="J141" s="98">
        <v>58</v>
      </c>
      <c r="K141" s="98">
        <v>23203</v>
      </c>
      <c r="L141" s="98">
        <v>17876</v>
      </c>
      <c r="M141" s="98">
        <v>5130</v>
      </c>
      <c r="N141" s="98">
        <v>65</v>
      </c>
      <c r="O141" s="45"/>
      <c r="P141">
        <f>IF(B141&lt;Metrics!$G$4,Metrics!$G$2,IF(B141&lt;Metrics!$H$4,Metrics!$H$2,IF(B141&lt;Metrics!$I$4,Metrics!$I$2,IF(B141&lt;Metrics!$J$4,Metrics!$J$2,IF(B141&lt;Metrics!$K$4,Metrics!$K$2,IF(B141&lt;Metrics!$L$4,Metrics!$L$2,IF(B141&lt;Metrics!$M$4,Metrics!$M$2,IF(B141&lt;Metrics!$N$4,Metrics!$N$2,IF(B141&lt;Metrics!$O$4,Metrics!$O$2,IF(B141&lt;Metrics!$P$4,Metrics!$P$2,Metrics!Q$2))))))))))</f>
        <v>0</v>
      </c>
      <c r="Q141">
        <f>IF(C141=Metrics!$G$8,Metrics!$G$2,IF(C141&lt;Metrics!$H$8,Metrics!$H$2,IF(C141&lt;Metrics!$I$8,Metrics!$I$2,IF(C141&lt;Metrics!$J$8,Metrics!$J$2,IF(C141&lt;Metrics!$K$8,Metrics!$K$2,IF(C141&lt;Metrics!$L$8,Metrics!$L$2,IF(C141&lt;Metrics!$M$8,Metrics!$M$2,IF(C141&lt;Metrics!$N$8,Metrics!$N$2,IF(C141&lt;Metrics!$O$8,Metrics!$O$2,IF(C141&lt;Metrics!$P$8,Metrics!$P$2,Metrics!$Q$2))))))))))</f>
        <v>0</v>
      </c>
      <c r="S141">
        <f>IF(E141&lt;Metrics!$G$9,Metrics!$G$2,IF(E141&lt;Metrics!$H$9,Metrics!$H$2,IF(E141&lt;Metrics!$I$9,Metrics!$I$2,IF(E141&lt;Metrics!$J$9,Metrics!$J$2,IF(E141&lt;Metrics!$K$9,Metrics!$K$2,IF(E141&lt;Metrics!$L$9,Metrics!$L$2,IF(E141&lt;Metrics!$M$9,Metrics!$M$2,IF(E141&lt;Metrics!$N$9,Metrics!$N$2,IF(E141&lt;Metrics!$O$9,Metrics!$O$2,IF(E141&lt;Metrics!$P$9,Metrics!$P$2,Metrics!$Q$2))))))))))</f>
        <v>0</v>
      </c>
      <c r="U141">
        <f>IF(G141&lt;Metrics!$G$10,Metrics!$G$2,IF(G141&lt;Metrics!$H$10,Metrics!$H$2,IF(G141&lt;Metrics!$I$10,Metrics!$I$2,IF(G141&lt;Metrics!$J$10,Metrics!$J$2,IF(G141&lt;Metrics!$K$10,Metrics!$K$2,IF(G141&lt;Metrics!$L$10,Metrics!$L$2,IF(G141&lt;Metrics!$M$10,Metrics!$M$2,IF(G141&lt;Metrics!$N$10,Metrics!$N$2,IF(G141&lt;Metrics!$O$10,Metrics!$O$2,IF(G141&lt;Metrics!$P$10,Metrics!$P$2,Metrics!$Q$2))))))))))</f>
        <v>0</v>
      </c>
      <c r="V141">
        <f>IF(H141&lt;Metrics!$G$18,Metrics!$G$2,IF(H141&lt;Metrics!$H$18,Metrics!$H$2,IF(H141&lt;Metrics!$I$18,Metrics!$I$2,IF(H141&lt;Metrics!$J$18,Metrics!$J$2,IF(H141&lt;Metrics!$K$18,Metrics!$K$2,IF(H141&lt;Metrics!$L$18,Metrics!$L$2,IF(H141&lt;Metrics!$M$18,Metrics!$M$2,IF(H141&lt;Metrics!$N$18,Metrics!$N$2,IF(H141&lt;Metrics!$O$18,Metrics!$O$2,IF(H141&lt;Metrics!$P$18,Metrics!$P$2,Metrics!$Q$2))))))))))</f>
        <v>6</v>
      </c>
      <c r="W141">
        <f>IF(I141&lt;Metrics!$G$19,Metrics!$G$2,IF(I141&lt;Metrics!$H$19,Metrics!$H$2,IF(I141&lt;Metrics!$I$19,Metrics!$I$2,IF(I141&lt;Metrics!$J$19,Metrics!$J$2,IF(I141&lt;Metrics!$K$19,Metrics!$K$2,IF(I141&lt;Metrics!$L$19,Metrics!$L$2,IF(I141&lt;Metrics!$M$19,Metrics!$M$2,IF(I141&lt;Metrics!$N$19,Metrics!$N$2,IF(I141&lt;Metrics!$O$19,Metrics!$O$2,IF(I141&lt;Metrics!$P$19,Metrics!$P$2,Metrics!$Q$2))))))))))</f>
        <v>6</v>
      </c>
      <c r="X141">
        <f>IF(J141&lt;Metrics!$G$20,Metrics!$G$2,IF(J141&lt;Metrics!$H$20,Metrics!$H$2,IF(J141&lt;Metrics!$I$20,Metrics!$I$2,IF(J141&lt;Metrics!$J$20,Metrics!$J$2,IF(J141&lt;Metrics!$K$20,Metrics!$K$2,IF(J141&lt;Metrics!$L$20,Metrics!$L$2,IF(J141&lt;Metrics!$M$20,Metrics!$M$2,IF(J141&lt;Metrics!$N$20,Metrics!$N$2,IF(J141&lt;Metrics!$O$20,Metrics!$O$2,IF(J141&lt;Metrics!$P$20,Metrics!$P$2,Metrics!$Q$2))))))))))</f>
        <v>7</v>
      </c>
      <c r="Y141">
        <f>IF(K141&lt;Metrics!$G$12,Metrics!$G$2,IF(K141&lt;Metrics!$H$12,Metrics!$H$2,IF(K141&lt;Metrics!$I$12,Metrics!$I$2,IF(K141&lt;Metrics!$J$12,Metrics!$J$2,IF(K141&lt;Metrics!$K$12,Metrics!$K$2,IF(K141&lt;Metrics!$L$12,Metrics!$L$2,IF(K141&lt;Metrics!$M$12,Metrics!$M$2,IF(K141&lt;Metrics!$N$12,Metrics!$N$2,IF(K141&lt;Metrics!$O$12,Metrics!$O$2,IF(K141&lt;Metrics!$P$12,Metrics!$P$2,Metrics!$Q$2))))))))))</f>
        <v>5</v>
      </c>
      <c r="Z141">
        <f>IF(L141&lt;Metrics!$G$13,Metrics!$G$2,IF(L141&lt;Metrics!$H$13,Metrics!$H$2,IF(L141&lt;Metrics!$I$13,Metrics!$I$2,IF(L141&lt;Metrics!$J$13,Metrics!$J$2,IF(L141&lt;Metrics!$K$13,Metrics!$K$2,IF(L141&lt;Metrics!$L$13,Metrics!$L$2,IF(L141&lt;Metrics!$M$13,Metrics!$M$2,IF(L141&lt;Metrics!$N$13,Metrics!$N$2,IF(L141&lt;Metrics!$O$13,Metrics!$O$2,IF(L141&lt;Metrics!$P$13,Metrics!$P$2,Metrics!$Q$2))))))))))</f>
        <v>9</v>
      </c>
      <c r="AA141">
        <f>IF(M141&lt;Metrics!$G$14,Metrics!$G$2,IF(M141&lt;Metrics!$H$14,Metrics!$H$2,IF(M141&lt;Metrics!$I$14,Metrics!$I$2,IF(M141&lt;Metrics!$J$14,Metrics!$J$2,IF(M141&lt;Metrics!$K$14,Metrics!$K$2,IF(M141&lt;Metrics!$L$14,Metrics!$L$2,IF(M141&lt;Metrics!$M$14,Metrics!$M$2,IF(M141&lt;Metrics!$N$14,Metrics!$N$2,IF(M141&lt;Metrics!$O$14,Metrics!$O$2,IF(M141&lt;Metrics!$P$14,Metrics!$P$2,Metrics!$Q$2))))))))))</f>
        <v>3</v>
      </c>
      <c r="AB141">
        <f>IF(N141&lt;Metrics!$G$16,Metrics!$G$2,IF(N141&lt;Metrics!$H$16,Metrics!$H$2,IF(N141&lt;Metrics!$I$16,Metrics!$I$2,IF(N141&lt;Metrics!$J$16,Metrics!$J$2,IF(N141&lt;Metrics!$K$16,Metrics!$K$2,IF(N141&lt;Metrics!$L$16,Metrics!$L$2,IF(N141&lt;Metrics!$M$16,Metrics!$M$2,IF(N141&lt;Metrics!$N$16,Metrics!$N$2,IF(N141&lt;Metrics!$O$16,Metrics!$O$2,IF(N141&lt;Metrics!$P$16,Metrics!$P$2,Metrics!$Q$2))))))))))</f>
        <v>8</v>
      </c>
      <c r="AC141">
        <f>IF(O141&lt;Metrics!$G$22,Metrics!$G$2,IF(O141&lt;Metrics!$H$22,Metrics!$H$2,IF(O141&lt;Metrics!$I$22,Metrics!$I$2,IF(O141&lt;Metrics!$J$22,Metrics!$J$2,IF(O141&lt;Metrics!$K$22,Metrics!$K$2,IF(O141&lt;Metrics!$L$22,Metrics!$L$2,IF(O141&lt;Metrics!$M$22,Metrics!$M$2,IF(O141&lt;Metrics!$N$22,Metrics!$N$2,IF(O141&lt;Metrics!$O$22,Metrics!$O$2,IF(O141&lt;Metrics!$P$22,Metrics!$P$2,Metrics!$Q$2))))))))))</f>
        <v>0</v>
      </c>
      <c r="AD141" s="38">
        <f>(P141*Metrics!F$4)+(Q141*Metrics!F$8)+(S141*Metrics!F$9)+(U141*Metrics!F$10)+(V141*Metrics!F$18)+('Final Metrics'!W188*Metrics!F$19)+('Final Metrics'!X188*Metrics!F$20)+('Final Metrics'!Y188*Metrics!F$12)+('Final Metrics'!Z188*Metrics!F$13)+('Final Metrics'!AA188*Metrics!F$14)+('Final Metrics'!AB188*Metrics!F$16)</f>
        <v>82.125</v>
      </c>
      <c r="AE141" s="39">
        <f>AD141/AD$1</f>
        <v>8.2125000000000004E-2</v>
      </c>
    </row>
    <row r="142" spans="1:31">
      <c r="A142" s="12" t="s">
        <v>348</v>
      </c>
      <c r="B142" s="14">
        <v>265</v>
      </c>
      <c r="C142" s="16"/>
      <c r="D142" s="14"/>
      <c r="E142" s="14"/>
      <c r="F142" s="14"/>
      <c r="G142" s="14">
        <v>0</v>
      </c>
      <c r="H142" s="98">
        <v>18</v>
      </c>
      <c r="I142" s="98">
        <v>731</v>
      </c>
      <c r="J142" s="98">
        <v>48</v>
      </c>
      <c r="K142" s="98">
        <v>1101</v>
      </c>
      <c r="L142" s="98">
        <v>571</v>
      </c>
      <c r="M142" s="98">
        <v>4820</v>
      </c>
      <c r="N142" s="98">
        <v>0</v>
      </c>
      <c r="O142" s="45"/>
      <c r="P142">
        <f>IF(B142&lt;Metrics!$G$4,Metrics!$G$2,IF(B142&lt;Metrics!$H$4,Metrics!$H$2,IF(B142&lt;Metrics!$I$4,Metrics!$I$2,IF(B142&lt;Metrics!$J$4,Metrics!$J$2,IF(B142&lt;Metrics!$K$4,Metrics!$K$2,IF(B142&lt;Metrics!$L$4,Metrics!$L$2,IF(B142&lt;Metrics!$M$4,Metrics!$M$2,IF(B142&lt;Metrics!$N$4,Metrics!$N$2,IF(B142&lt;Metrics!$O$4,Metrics!$O$2,IF(B142&lt;Metrics!$P$4,Metrics!$P$2,Metrics!Q$2))))))))))</f>
        <v>4</v>
      </c>
      <c r="Q142">
        <f>IF(C142=Metrics!$G$8,Metrics!$G$2,IF(C142&lt;Metrics!$H$8,Metrics!$H$2,IF(C142&lt;Metrics!$I$8,Metrics!$I$2,IF(C142&lt;Metrics!$J$8,Metrics!$J$2,IF(C142&lt;Metrics!$K$8,Metrics!$K$2,IF(C142&lt;Metrics!$L$8,Metrics!$L$2,IF(C142&lt;Metrics!$M$8,Metrics!$M$2,IF(C142&lt;Metrics!$N$8,Metrics!$N$2,IF(C142&lt;Metrics!$O$8,Metrics!$O$2,IF(C142&lt;Metrics!$P$8,Metrics!$P$2,Metrics!$Q$2))))))))))</f>
        <v>0</v>
      </c>
      <c r="S142">
        <f>IF(E142&lt;Metrics!$G$9,Metrics!$G$2,IF(E142&lt;Metrics!$H$9,Metrics!$H$2,IF(E142&lt;Metrics!$I$9,Metrics!$I$2,IF(E142&lt;Metrics!$J$9,Metrics!$J$2,IF(E142&lt;Metrics!$K$9,Metrics!$K$2,IF(E142&lt;Metrics!$L$9,Metrics!$L$2,IF(E142&lt;Metrics!$M$9,Metrics!$M$2,IF(E142&lt;Metrics!$N$9,Metrics!$N$2,IF(E142&lt;Metrics!$O$9,Metrics!$O$2,IF(E142&lt;Metrics!$P$9,Metrics!$P$2,Metrics!$Q$2))))))))))</f>
        <v>0</v>
      </c>
      <c r="U142">
        <f>IF(G142&lt;Metrics!$G$10,Metrics!$G$2,IF(G142&lt;Metrics!$H$10,Metrics!$H$2,IF(G142&lt;Metrics!$I$10,Metrics!$I$2,IF(G142&lt;Metrics!$J$10,Metrics!$J$2,IF(G142&lt;Metrics!$K$10,Metrics!$K$2,IF(G142&lt;Metrics!$L$10,Metrics!$L$2,IF(G142&lt;Metrics!$M$10,Metrics!$M$2,IF(G142&lt;Metrics!$N$10,Metrics!$N$2,IF(G142&lt;Metrics!$O$10,Metrics!$O$2,IF(G142&lt;Metrics!$P$10,Metrics!$P$2,Metrics!$Q$2))))))))))</f>
        <v>0</v>
      </c>
      <c r="V142">
        <f>IF(H142&lt;Metrics!$G$18,Metrics!$G$2,IF(H142&lt;Metrics!$H$18,Metrics!$H$2,IF(H142&lt;Metrics!$I$18,Metrics!$I$2,IF(H142&lt;Metrics!$J$18,Metrics!$J$2,IF(H142&lt;Metrics!$K$18,Metrics!$K$2,IF(H142&lt;Metrics!$L$18,Metrics!$L$2,IF(H142&lt;Metrics!$M$18,Metrics!$M$2,IF(H142&lt;Metrics!$N$18,Metrics!$N$2,IF(H142&lt;Metrics!$O$18,Metrics!$O$2,IF(H142&lt;Metrics!$P$18,Metrics!$P$2,Metrics!$Q$2))))))))))</f>
        <v>0</v>
      </c>
      <c r="W142">
        <f>IF(I142&lt;Metrics!$G$19,Metrics!$G$2,IF(I142&lt;Metrics!$H$19,Metrics!$H$2,IF(I142&lt;Metrics!$I$19,Metrics!$I$2,IF(I142&lt;Metrics!$J$19,Metrics!$J$2,IF(I142&lt;Metrics!$K$19,Metrics!$K$2,IF(I142&lt;Metrics!$L$19,Metrics!$L$2,IF(I142&lt;Metrics!$M$19,Metrics!$M$2,IF(I142&lt;Metrics!$N$19,Metrics!$N$2,IF(I142&lt;Metrics!$O$19,Metrics!$O$2,IF(I142&lt;Metrics!$P$19,Metrics!$P$2,Metrics!$Q$2))))))))))</f>
        <v>6</v>
      </c>
      <c r="X142">
        <f>IF(J142&lt;Metrics!$G$20,Metrics!$G$2,IF(J142&lt;Metrics!$H$20,Metrics!$H$2,IF(J142&lt;Metrics!$I$20,Metrics!$I$2,IF(J142&lt;Metrics!$J$20,Metrics!$J$2,IF(J142&lt;Metrics!$K$20,Metrics!$K$2,IF(J142&lt;Metrics!$L$20,Metrics!$L$2,IF(J142&lt;Metrics!$M$20,Metrics!$M$2,IF(J142&lt;Metrics!$N$20,Metrics!$N$2,IF(J142&lt;Metrics!$O$20,Metrics!$O$2,IF(J142&lt;Metrics!$P$20,Metrics!$P$2,Metrics!$Q$2))))))))))</f>
        <v>5</v>
      </c>
      <c r="Y142">
        <f>IF(K142&lt;Metrics!$G$12,Metrics!$G$2,IF(K142&lt;Metrics!$H$12,Metrics!$H$2,IF(K142&lt;Metrics!$I$12,Metrics!$I$2,IF(K142&lt;Metrics!$J$12,Metrics!$J$2,IF(K142&lt;Metrics!$K$12,Metrics!$K$2,IF(K142&lt;Metrics!$L$12,Metrics!$L$2,IF(K142&lt;Metrics!$M$12,Metrics!$M$2,IF(K142&lt;Metrics!$N$12,Metrics!$N$2,IF(K142&lt;Metrics!$O$12,Metrics!$O$2,IF(K142&lt;Metrics!$P$12,Metrics!$P$2,Metrics!$Q$2))))))))))</f>
        <v>1</v>
      </c>
      <c r="Z142">
        <f>IF(L142&lt;Metrics!$G$13,Metrics!$G$2,IF(L142&lt;Metrics!$H$13,Metrics!$H$2,IF(L142&lt;Metrics!$I$13,Metrics!$I$2,IF(L142&lt;Metrics!$J$13,Metrics!$J$2,IF(L142&lt;Metrics!$K$13,Metrics!$K$2,IF(L142&lt;Metrics!$L$13,Metrics!$L$2,IF(L142&lt;Metrics!$M$13,Metrics!$M$2,IF(L142&lt;Metrics!$N$13,Metrics!$N$2,IF(L142&lt;Metrics!$O$13,Metrics!$O$2,IF(L142&lt;Metrics!$P$13,Metrics!$P$2,Metrics!$Q$2))))))))))</f>
        <v>2</v>
      </c>
      <c r="AA142">
        <f>IF(M142&lt;Metrics!$G$14,Metrics!$G$2,IF(M142&lt;Metrics!$H$14,Metrics!$H$2,IF(M142&lt;Metrics!$I$14,Metrics!$I$2,IF(M142&lt;Metrics!$J$14,Metrics!$J$2,IF(M142&lt;Metrics!$K$14,Metrics!$K$2,IF(M142&lt;Metrics!$L$14,Metrics!$L$2,IF(M142&lt;Metrics!$M$14,Metrics!$M$2,IF(M142&lt;Metrics!$N$14,Metrics!$N$2,IF(M142&lt;Metrics!$O$14,Metrics!$O$2,IF(M142&lt;Metrics!$P$14,Metrics!$P$2,Metrics!$Q$2))))))))))</f>
        <v>3</v>
      </c>
      <c r="AB142">
        <f>IF(N142&lt;Metrics!$G$16,Metrics!$G$2,IF(N142&lt;Metrics!$H$16,Metrics!$H$2,IF(N142&lt;Metrics!$I$16,Metrics!$I$2,IF(N142&lt;Metrics!$J$16,Metrics!$J$2,IF(N142&lt;Metrics!$K$16,Metrics!$K$2,IF(N142&lt;Metrics!$L$16,Metrics!$L$2,IF(N142&lt;Metrics!$M$16,Metrics!$M$2,IF(N142&lt;Metrics!$N$16,Metrics!$N$2,IF(N142&lt;Metrics!$O$16,Metrics!$O$2,IF(N142&lt;Metrics!$P$16,Metrics!$P$2,Metrics!$Q$2))))))))))</f>
        <v>0</v>
      </c>
      <c r="AC142">
        <f>IF(O142&lt;Metrics!$G$22,Metrics!$G$2,IF(O142&lt;Metrics!$H$22,Metrics!$H$2,IF(O142&lt;Metrics!$I$22,Metrics!$I$2,IF(O142&lt;Metrics!$J$22,Metrics!$J$2,IF(O142&lt;Metrics!$K$22,Metrics!$K$2,IF(O142&lt;Metrics!$L$22,Metrics!$L$2,IF(O142&lt;Metrics!$M$22,Metrics!$M$2,IF(O142&lt;Metrics!$N$22,Metrics!$N$2,IF(O142&lt;Metrics!$O$22,Metrics!$O$2,IF(O142&lt;Metrics!$P$22,Metrics!$P$2,Metrics!$Q$2))))))))))</f>
        <v>0</v>
      </c>
      <c r="AD142" s="38">
        <f>(P142*Metrics!F$4)+(Q142*Metrics!F$8)+(S142*Metrics!F$9)+(U142*Metrics!F$10)+(V142*Metrics!F$18)+('Final Metrics'!W50*Metrics!F$19)+('Final Metrics'!X50*Metrics!F$20)+('Final Metrics'!Y50*Metrics!F$12)+('Final Metrics'!Z50*Metrics!F$13)+('Final Metrics'!AA50*Metrics!F$14)+('Final Metrics'!AB50*Metrics!F$16)</f>
        <v>185.75</v>
      </c>
      <c r="AE142" s="39">
        <f>AD142/AD$1</f>
        <v>0.18575</v>
      </c>
    </row>
    <row r="143" spans="1:31">
      <c r="A143" s="12" t="s">
        <v>351</v>
      </c>
      <c r="B143" s="14">
        <v>154</v>
      </c>
      <c r="C143" s="16">
        <v>4.75</v>
      </c>
      <c r="D143" s="14">
        <v>34</v>
      </c>
      <c r="E143" s="14">
        <v>34</v>
      </c>
      <c r="F143" s="14"/>
      <c r="G143" s="14">
        <v>153.5</v>
      </c>
      <c r="H143" s="98">
        <v>70</v>
      </c>
      <c r="I143" s="98">
        <v>922</v>
      </c>
      <c r="J143" s="98">
        <v>83</v>
      </c>
      <c r="K143" s="98">
        <v>240416</v>
      </c>
      <c r="L143" s="98">
        <v>3382</v>
      </c>
      <c r="M143" s="98">
        <v>20121</v>
      </c>
      <c r="N143" s="98">
        <v>82</v>
      </c>
      <c r="O143" s="48">
        <v>5</v>
      </c>
      <c r="P143">
        <f>IF(B143&lt;Metrics!$G$4,Metrics!$G$2,IF(B143&lt;Metrics!$H$4,Metrics!$H$2,IF(B143&lt;Metrics!$I$4,Metrics!$I$2,IF(B143&lt;Metrics!$J$4,Metrics!$J$2,IF(B143&lt;Metrics!$K$4,Metrics!$K$2,IF(B143&lt;Metrics!$L$4,Metrics!$L$2,IF(B143&lt;Metrics!$M$4,Metrics!$M$2,IF(B143&lt;Metrics!$N$4,Metrics!$N$2,IF(B143&lt;Metrics!$O$4,Metrics!$O$2,IF(B143&lt;Metrics!$P$4,Metrics!$P$2,Metrics!Q$2))))))))))</f>
        <v>3</v>
      </c>
      <c r="Q143">
        <f>IF(C143=Metrics!$G$8,Metrics!$G$2,IF(C143&lt;Metrics!$H$8,Metrics!$H$2,IF(C143&lt;Metrics!$I$8,Metrics!$I$2,IF(C143&lt;Metrics!$J$8,Metrics!$J$2,IF(C143&lt;Metrics!$K$8,Metrics!$K$2,IF(C143&lt;Metrics!$L$8,Metrics!$L$2,IF(C143&lt;Metrics!$M$8,Metrics!$M$2,IF(C143&lt;Metrics!$N$8,Metrics!$N$2,IF(C143&lt;Metrics!$O$8,Metrics!$O$2,IF(C143&lt;Metrics!$P$8,Metrics!$P$2,Metrics!$Q$2))))))))))</f>
        <v>9</v>
      </c>
      <c r="S143">
        <f>IF(E143&lt;Metrics!$G$9,Metrics!$G$2,IF(E143&lt;Metrics!$H$9,Metrics!$H$2,IF(E143&lt;Metrics!$I$9,Metrics!$I$2,IF(E143&lt;Metrics!$J$9,Metrics!$J$2,IF(E143&lt;Metrics!$K$9,Metrics!$K$2,IF(E143&lt;Metrics!$L$9,Metrics!$L$2,IF(E143&lt;Metrics!$M$9,Metrics!$M$2,IF(E143&lt;Metrics!$N$9,Metrics!$N$2,IF(E143&lt;Metrics!$O$9,Metrics!$O$2,IF(E143&lt;Metrics!$P$9,Metrics!$P$2,Metrics!$Q$2))))))))))</f>
        <v>2</v>
      </c>
      <c r="U143">
        <f>IF(G143&lt;Metrics!$G$10,Metrics!$G$2,IF(G143&lt;Metrics!$H$10,Metrics!$H$2,IF(G143&lt;Metrics!$I$10,Metrics!$I$2,IF(G143&lt;Metrics!$J$10,Metrics!$J$2,IF(G143&lt;Metrics!$K$10,Metrics!$K$2,IF(G143&lt;Metrics!$L$10,Metrics!$L$2,IF(G143&lt;Metrics!$M$10,Metrics!$M$2,IF(G143&lt;Metrics!$N$10,Metrics!$N$2,IF(G143&lt;Metrics!$O$10,Metrics!$O$2,IF(G143&lt;Metrics!$P$10,Metrics!$P$2,Metrics!$Q$2))))))))))</f>
        <v>4</v>
      </c>
      <c r="V143">
        <f>IF(H143&lt;Metrics!$G$18,Metrics!$G$2,IF(H143&lt;Metrics!$H$18,Metrics!$H$2,IF(H143&lt;Metrics!$I$18,Metrics!$I$2,IF(H143&lt;Metrics!$J$18,Metrics!$J$2,IF(H143&lt;Metrics!$K$18,Metrics!$K$2,IF(H143&lt;Metrics!$L$18,Metrics!$L$2,IF(H143&lt;Metrics!$M$18,Metrics!$M$2,IF(H143&lt;Metrics!$N$18,Metrics!$N$2,IF(H143&lt;Metrics!$O$18,Metrics!$O$2,IF(H143&lt;Metrics!$P$18,Metrics!$P$2,Metrics!$Q$2))))))))))</f>
        <v>9</v>
      </c>
      <c r="W143">
        <f>IF(I143&lt;Metrics!$G$19,Metrics!$G$2,IF(I143&lt;Metrics!$H$19,Metrics!$H$2,IF(I143&lt;Metrics!$I$19,Metrics!$I$2,IF(I143&lt;Metrics!$J$19,Metrics!$J$2,IF(I143&lt;Metrics!$K$19,Metrics!$K$2,IF(I143&lt;Metrics!$L$19,Metrics!$L$2,IF(I143&lt;Metrics!$M$19,Metrics!$M$2,IF(I143&lt;Metrics!$N$19,Metrics!$N$2,IF(I143&lt;Metrics!$O$19,Metrics!$O$2,IF(I143&lt;Metrics!$P$19,Metrics!$P$2,Metrics!$Q$2))))))))))</f>
        <v>9</v>
      </c>
      <c r="X143">
        <f>IF(J143&lt;Metrics!$G$20,Metrics!$G$2,IF(J143&lt;Metrics!$H$20,Metrics!$H$2,IF(J143&lt;Metrics!$I$20,Metrics!$I$2,IF(J143&lt;Metrics!$J$20,Metrics!$J$2,IF(J143&lt;Metrics!$K$20,Metrics!$K$2,IF(J143&lt;Metrics!$L$20,Metrics!$L$2,IF(J143&lt;Metrics!$M$20,Metrics!$M$2,IF(J143&lt;Metrics!$N$20,Metrics!$N$2,IF(J143&lt;Metrics!$O$20,Metrics!$O$2,IF(J143&lt;Metrics!$P$20,Metrics!$P$2,Metrics!$Q$2))))))))))</f>
        <v>10</v>
      </c>
      <c r="Y143">
        <f>IF(K143&lt;Metrics!$G$12,Metrics!$G$2,IF(K143&lt;Metrics!$H$12,Metrics!$H$2,IF(K143&lt;Metrics!$I$12,Metrics!$I$2,IF(K143&lt;Metrics!$J$12,Metrics!$J$2,IF(K143&lt;Metrics!$K$12,Metrics!$K$2,IF(K143&lt;Metrics!$L$12,Metrics!$L$2,IF(K143&lt;Metrics!$M$12,Metrics!$M$2,IF(K143&lt;Metrics!$N$12,Metrics!$N$2,IF(K143&lt;Metrics!$O$12,Metrics!$O$2,IF(K143&lt;Metrics!$P$12,Metrics!$P$2,Metrics!$Q$2))))))))))</f>
        <v>7</v>
      </c>
      <c r="Z143">
        <f>IF(L143&lt;Metrics!$G$13,Metrics!$G$2,IF(L143&lt;Metrics!$H$13,Metrics!$H$2,IF(L143&lt;Metrics!$I$13,Metrics!$I$2,IF(L143&lt;Metrics!$J$13,Metrics!$J$2,IF(L143&lt;Metrics!$K$13,Metrics!$K$2,IF(L143&lt;Metrics!$L$13,Metrics!$L$2,IF(L143&lt;Metrics!$M$13,Metrics!$M$2,IF(L143&lt;Metrics!$N$13,Metrics!$N$2,IF(L143&lt;Metrics!$O$13,Metrics!$O$2,IF(L143&lt;Metrics!$P$13,Metrics!$P$2,Metrics!$Q$2))))))))))</f>
        <v>6</v>
      </c>
      <c r="AA143">
        <f>IF(M143&lt;Metrics!$G$14,Metrics!$G$2,IF(M143&lt;Metrics!$H$14,Metrics!$H$2,IF(M143&lt;Metrics!$I$14,Metrics!$I$2,IF(M143&lt;Metrics!$J$14,Metrics!$J$2,IF(M143&lt;Metrics!$K$14,Metrics!$K$2,IF(M143&lt;Metrics!$L$14,Metrics!$L$2,IF(M143&lt;Metrics!$M$14,Metrics!$M$2,IF(M143&lt;Metrics!$N$14,Metrics!$N$2,IF(M143&lt;Metrics!$O$14,Metrics!$O$2,IF(M143&lt;Metrics!$P$14,Metrics!$P$2,Metrics!$Q$2))))))))))</f>
        <v>6</v>
      </c>
      <c r="AB143">
        <f>IF(N143&lt;Metrics!$G$16,Metrics!$G$2,IF(N143&lt;Metrics!$H$16,Metrics!$H$2,IF(N143&lt;Metrics!$I$16,Metrics!$I$2,IF(N143&lt;Metrics!$J$16,Metrics!$J$2,IF(N143&lt;Metrics!$K$16,Metrics!$K$2,IF(N143&lt;Metrics!$L$16,Metrics!$L$2,IF(N143&lt;Metrics!$M$16,Metrics!$M$2,IF(N143&lt;Metrics!$N$16,Metrics!$N$2,IF(N143&lt;Metrics!$O$16,Metrics!$O$2,IF(N143&lt;Metrics!$P$16,Metrics!$P$2,Metrics!$Q$2))))))))))</f>
        <v>10</v>
      </c>
      <c r="AC143">
        <f>IF(O143&lt;Metrics!$G$22,Metrics!$G$2,IF(O143&lt;Metrics!$H$22,Metrics!$H$2,IF(O143&lt;Metrics!$I$22,Metrics!$I$2,IF(O143&lt;Metrics!$J$22,Metrics!$J$2,IF(O143&lt;Metrics!$K$22,Metrics!$K$2,IF(O143&lt;Metrics!$L$22,Metrics!$L$2,IF(O143&lt;Metrics!$M$22,Metrics!$M$2,IF(O143&lt;Metrics!$N$22,Metrics!$N$2,IF(O143&lt;Metrics!$O$22,Metrics!$O$2,IF(O143&lt;Metrics!$P$22,Metrics!$P$2,Metrics!$Q$2))))))))))</f>
        <v>1</v>
      </c>
      <c r="AD143" s="38">
        <f>(P143*Metrics!F$4)+(Q143*Metrics!F$8)+(S143*Metrics!F$9)+(U143*Metrics!F$10)+(V143*Metrics!F$18)+('Final Metrics'!W57*Metrics!F$19)+('Final Metrics'!X57*Metrics!F$20)+('Final Metrics'!Y57*Metrics!F$12)+('Final Metrics'!Z57*Metrics!F$13)+('Final Metrics'!AA57*Metrics!F$14)+('Final Metrics'!AB57*Metrics!F$16)</f>
        <v>365.375</v>
      </c>
      <c r="AE143" s="39">
        <f>AD143/AD$1</f>
        <v>0.36537500000000001</v>
      </c>
    </row>
    <row r="144" spans="1:31">
      <c r="A144" s="12" t="s">
        <v>353</v>
      </c>
      <c r="B144" s="14">
        <v>3</v>
      </c>
      <c r="C144" s="16">
        <v>5</v>
      </c>
      <c r="D144" s="14">
        <v>45</v>
      </c>
      <c r="E144" s="14">
        <v>45</v>
      </c>
      <c r="F144" s="14"/>
      <c r="G144" s="14">
        <v>225</v>
      </c>
      <c r="H144" s="98">
        <v>41</v>
      </c>
      <c r="I144" s="98">
        <v>742</v>
      </c>
      <c r="J144" s="98">
        <v>49</v>
      </c>
      <c r="K144" s="98">
        <v>3836</v>
      </c>
      <c r="L144" s="98">
        <v>61</v>
      </c>
      <c r="M144" s="98">
        <v>4561</v>
      </c>
      <c r="N144" s="98">
        <v>68</v>
      </c>
      <c r="O144" s="48">
        <v>11344</v>
      </c>
      <c r="P144">
        <f>IF(B144&lt;Metrics!$G$4,Metrics!$G$2,IF(B144&lt;Metrics!$H$4,Metrics!$H$2,IF(B144&lt;Metrics!$I$4,Metrics!$I$2,IF(B144&lt;Metrics!$J$4,Metrics!$J$2,IF(B144&lt;Metrics!$K$4,Metrics!$K$2,IF(B144&lt;Metrics!$L$4,Metrics!$L$2,IF(B144&lt;Metrics!$M$4,Metrics!$M$2,IF(B144&lt;Metrics!$N$4,Metrics!$N$2,IF(B144&lt;Metrics!$O$4,Metrics!$O$2,IF(B144&lt;Metrics!$P$4,Metrics!$P$2,Metrics!Q$2))))))))))</f>
        <v>0</v>
      </c>
      <c r="Q144">
        <f>IF(C144=Metrics!$G$8,Metrics!$G$2,IF(C144&lt;Metrics!$H$8,Metrics!$H$2,IF(C144&lt;Metrics!$I$8,Metrics!$I$2,IF(C144&lt;Metrics!$J$8,Metrics!$J$2,IF(C144&lt;Metrics!$K$8,Metrics!$K$2,IF(C144&lt;Metrics!$L$8,Metrics!$L$2,IF(C144&lt;Metrics!$M$8,Metrics!$M$2,IF(C144&lt;Metrics!$N$8,Metrics!$N$2,IF(C144&lt;Metrics!$O$8,Metrics!$O$2,IF(C144&lt;Metrics!$P$8,Metrics!$P$2,Metrics!$Q$2))))))))))</f>
        <v>10</v>
      </c>
      <c r="S144">
        <f>IF(E144&lt;Metrics!$G$9,Metrics!$G$2,IF(E144&lt;Metrics!$H$9,Metrics!$H$2,IF(E144&lt;Metrics!$I$9,Metrics!$I$2,IF(E144&lt;Metrics!$J$9,Metrics!$J$2,IF(E144&lt;Metrics!$K$9,Metrics!$K$2,IF(E144&lt;Metrics!$L$9,Metrics!$L$2,IF(E144&lt;Metrics!$M$9,Metrics!$M$2,IF(E144&lt;Metrics!$N$9,Metrics!$N$2,IF(E144&lt;Metrics!$O$9,Metrics!$O$2,IF(E144&lt;Metrics!$P$9,Metrics!$P$2,Metrics!$Q$2))))))))))</f>
        <v>3</v>
      </c>
      <c r="U144">
        <f>IF(G144&lt;Metrics!$G$10,Metrics!$G$2,IF(G144&lt;Metrics!$H$10,Metrics!$H$2,IF(G144&lt;Metrics!$I$10,Metrics!$I$2,IF(G144&lt;Metrics!$J$10,Metrics!$J$2,IF(G144&lt;Metrics!$K$10,Metrics!$K$2,IF(G144&lt;Metrics!$L$10,Metrics!$L$2,IF(G144&lt;Metrics!$M$10,Metrics!$M$2,IF(G144&lt;Metrics!$N$10,Metrics!$N$2,IF(G144&lt;Metrics!$O$10,Metrics!$O$2,IF(G144&lt;Metrics!$P$10,Metrics!$P$2,Metrics!$Q$2))))))))))</f>
        <v>5</v>
      </c>
      <c r="V144">
        <f>IF(H144&lt;Metrics!$G$18,Metrics!$G$2,IF(H144&lt;Metrics!$H$18,Metrics!$H$2,IF(H144&lt;Metrics!$I$18,Metrics!$I$2,IF(H144&lt;Metrics!$J$18,Metrics!$J$2,IF(H144&lt;Metrics!$K$18,Metrics!$K$2,IF(H144&lt;Metrics!$L$18,Metrics!$L$2,IF(H144&lt;Metrics!$M$18,Metrics!$M$2,IF(H144&lt;Metrics!$N$18,Metrics!$N$2,IF(H144&lt;Metrics!$O$18,Metrics!$O$2,IF(H144&lt;Metrics!$P$18,Metrics!$P$2,Metrics!$Q$2))))))))))</f>
        <v>6</v>
      </c>
      <c r="W144">
        <f>IF(I144&lt;Metrics!$G$19,Metrics!$G$2,IF(I144&lt;Metrics!$H$19,Metrics!$H$2,IF(I144&lt;Metrics!$I$19,Metrics!$I$2,IF(I144&lt;Metrics!$J$19,Metrics!$J$2,IF(I144&lt;Metrics!$K$19,Metrics!$K$2,IF(I144&lt;Metrics!$L$19,Metrics!$L$2,IF(I144&lt;Metrics!$M$19,Metrics!$M$2,IF(I144&lt;Metrics!$N$19,Metrics!$N$2,IF(I144&lt;Metrics!$O$19,Metrics!$O$2,IF(I144&lt;Metrics!$P$19,Metrics!$P$2,Metrics!$Q$2))))))))))</f>
        <v>6</v>
      </c>
      <c r="X144">
        <f>IF(J144&lt;Metrics!$G$20,Metrics!$G$2,IF(J144&lt;Metrics!$H$20,Metrics!$H$2,IF(J144&lt;Metrics!$I$20,Metrics!$I$2,IF(J144&lt;Metrics!$J$20,Metrics!$J$2,IF(J144&lt;Metrics!$K$20,Metrics!$K$2,IF(J144&lt;Metrics!$L$20,Metrics!$L$2,IF(J144&lt;Metrics!$M$20,Metrics!$M$2,IF(J144&lt;Metrics!$N$20,Metrics!$N$2,IF(J144&lt;Metrics!$O$20,Metrics!$O$2,IF(J144&lt;Metrics!$P$20,Metrics!$P$2,Metrics!$Q$2))))))))))</f>
        <v>5</v>
      </c>
      <c r="Y144">
        <f>IF(K144&lt;Metrics!$G$12,Metrics!$G$2,IF(K144&lt;Metrics!$H$12,Metrics!$H$2,IF(K144&lt;Metrics!$I$12,Metrics!$I$2,IF(K144&lt;Metrics!$J$12,Metrics!$J$2,IF(K144&lt;Metrics!$K$12,Metrics!$K$2,IF(K144&lt;Metrics!$L$12,Metrics!$L$2,IF(K144&lt;Metrics!$M$12,Metrics!$M$2,IF(K144&lt;Metrics!$N$12,Metrics!$N$2,IF(K144&lt;Metrics!$O$12,Metrics!$O$2,IF(K144&lt;Metrics!$P$12,Metrics!$P$2,Metrics!$Q$2))))))))))</f>
        <v>3</v>
      </c>
      <c r="Z144">
        <f>IF(L144&lt;Metrics!$G$13,Metrics!$G$2,IF(L144&lt;Metrics!$H$13,Metrics!$H$2,IF(L144&lt;Metrics!$I$13,Metrics!$I$2,IF(L144&lt;Metrics!$J$13,Metrics!$J$2,IF(L144&lt;Metrics!$K$13,Metrics!$K$2,IF(L144&lt;Metrics!$L$13,Metrics!$L$2,IF(L144&lt;Metrics!$M$13,Metrics!$M$2,IF(L144&lt;Metrics!$N$13,Metrics!$N$2,IF(L144&lt;Metrics!$O$13,Metrics!$O$2,IF(L144&lt;Metrics!$P$13,Metrics!$P$2,Metrics!$Q$2))))))))))</f>
        <v>0</v>
      </c>
      <c r="AA144">
        <f>IF(M144&lt;Metrics!$G$14,Metrics!$G$2,IF(M144&lt;Metrics!$H$14,Metrics!$H$2,IF(M144&lt;Metrics!$I$14,Metrics!$I$2,IF(M144&lt;Metrics!$J$14,Metrics!$J$2,IF(M144&lt;Metrics!$K$14,Metrics!$K$2,IF(M144&lt;Metrics!$L$14,Metrics!$L$2,IF(M144&lt;Metrics!$M$14,Metrics!$M$2,IF(M144&lt;Metrics!$N$14,Metrics!$N$2,IF(M144&lt;Metrics!$O$14,Metrics!$O$2,IF(M144&lt;Metrics!$P$14,Metrics!$P$2,Metrics!$Q$2))))))))))</f>
        <v>3</v>
      </c>
      <c r="AB144">
        <f>IF(N144&lt;Metrics!$G$16,Metrics!$G$2,IF(N144&lt;Metrics!$H$16,Metrics!$H$2,IF(N144&lt;Metrics!$I$16,Metrics!$I$2,IF(N144&lt;Metrics!$J$16,Metrics!$J$2,IF(N144&lt;Metrics!$K$16,Metrics!$K$2,IF(N144&lt;Metrics!$L$16,Metrics!$L$2,IF(N144&lt;Metrics!$M$16,Metrics!$M$2,IF(N144&lt;Metrics!$N$16,Metrics!$N$2,IF(N144&lt;Metrics!$O$16,Metrics!$O$2,IF(N144&lt;Metrics!$P$16,Metrics!$P$2,Metrics!$Q$2))))))))))</f>
        <v>8</v>
      </c>
      <c r="AC144">
        <f>IF(O144&lt;Metrics!$G$22,Metrics!$G$2,IF(O144&lt;Metrics!$H$22,Metrics!$H$2,IF(O144&lt;Metrics!$I$22,Metrics!$I$2,IF(O144&lt;Metrics!$J$22,Metrics!$J$2,IF(O144&lt;Metrics!$K$22,Metrics!$K$2,IF(O144&lt;Metrics!$L$22,Metrics!$L$2,IF(O144&lt;Metrics!$M$22,Metrics!$M$2,IF(O144&lt;Metrics!$N$22,Metrics!$N$2,IF(O144&lt;Metrics!$O$22,Metrics!$O$2,IF(O144&lt;Metrics!$P$22,Metrics!$P$2,Metrics!$Q$2))))))))))</f>
        <v>6</v>
      </c>
      <c r="AD144" s="38">
        <f>(P144*Metrics!F$4)+(Q144*Metrics!F$8)+(S144*Metrics!F$9)+(U144*Metrics!F$10)+(V144*Metrics!F$18)+('Final Metrics'!W142*Metrics!F$19)+('Final Metrics'!X142*Metrics!F$20)+('Final Metrics'!Y142*Metrics!F$12)+('Final Metrics'!Z142*Metrics!F$13)+('Final Metrics'!AA142*Metrics!F$14)+('Final Metrics'!AB142*Metrics!F$16)</f>
        <v>243.625</v>
      </c>
      <c r="AE144" s="39">
        <f>AD144/AD$1</f>
        <v>0.24362500000000001</v>
      </c>
    </row>
    <row r="145" spans="1:31">
      <c r="A145" s="12" t="s">
        <v>355</v>
      </c>
      <c r="B145" s="14">
        <v>1058</v>
      </c>
      <c r="C145" s="16"/>
      <c r="D145" s="14">
        <v>0</v>
      </c>
      <c r="E145" s="14">
        <v>0</v>
      </c>
      <c r="F145" s="14"/>
      <c r="G145" s="14">
        <v>0</v>
      </c>
      <c r="H145" s="98">
        <v>49</v>
      </c>
      <c r="I145" s="98">
        <v>808</v>
      </c>
      <c r="J145" s="98">
        <v>60</v>
      </c>
      <c r="K145" s="98">
        <v>5582</v>
      </c>
      <c r="L145" s="98">
        <v>1284</v>
      </c>
      <c r="M145" s="98">
        <v>18772</v>
      </c>
      <c r="N145" s="98">
        <v>63</v>
      </c>
      <c r="O145" s="48">
        <v>7</v>
      </c>
      <c r="P145">
        <f>IF(B145&lt;Metrics!$G$4,Metrics!$G$2,IF(B145&lt;Metrics!$H$4,Metrics!$H$2,IF(B145&lt;Metrics!$I$4,Metrics!$I$2,IF(B145&lt;Metrics!$J$4,Metrics!$J$2,IF(B145&lt;Metrics!$K$4,Metrics!$K$2,IF(B145&lt;Metrics!$L$4,Metrics!$L$2,IF(B145&lt;Metrics!$M$4,Metrics!$M$2,IF(B145&lt;Metrics!$N$4,Metrics!$N$2,IF(B145&lt;Metrics!$O$4,Metrics!$O$2,IF(B145&lt;Metrics!$P$4,Metrics!$P$2,Metrics!Q$2))))))))))</f>
        <v>6</v>
      </c>
      <c r="Q145">
        <f>IF(C145=Metrics!$G$8,Metrics!$G$2,IF(C145&lt;Metrics!$H$8,Metrics!$H$2,IF(C145&lt;Metrics!$I$8,Metrics!$I$2,IF(C145&lt;Metrics!$J$8,Metrics!$J$2,IF(C145&lt;Metrics!$K$8,Metrics!$K$2,IF(C145&lt;Metrics!$L$8,Metrics!$L$2,IF(C145&lt;Metrics!$M$8,Metrics!$M$2,IF(C145&lt;Metrics!$N$8,Metrics!$N$2,IF(C145&lt;Metrics!$O$8,Metrics!$O$2,IF(C145&lt;Metrics!$P$8,Metrics!$P$2,Metrics!$Q$2))))))))))</f>
        <v>0</v>
      </c>
      <c r="S145">
        <f>IF(E145&lt;Metrics!$G$9,Metrics!$G$2,IF(E145&lt;Metrics!$H$9,Metrics!$H$2,IF(E145&lt;Metrics!$I$9,Metrics!$I$2,IF(E145&lt;Metrics!$J$9,Metrics!$J$2,IF(E145&lt;Metrics!$K$9,Metrics!$K$2,IF(E145&lt;Metrics!$L$9,Metrics!$L$2,IF(E145&lt;Metrics!$M$9,Metrics!$M$2,IF(E145&lt;Metrics!$N$9,Metrics!$N$2,IF(E145&lt;Metrics!$O$9,Metrics!$O$2,IF(E145&lt;Metrics!$P$9,Metrics!$P$2,Metrics!$Q$2))))))))))</f>
        <v>0</v>
      </c>
      <c r="U145">
        <f>IF(G145&lt;Metrics!$G$10,Metrics!$G$2,IF(G145&lt;Metrics!$H$10,Metrics!$H$2,IF(G145&lt;Metrics!$I$10,Metrics!$I$2,IF(G145&lt;Metrics!$J$10,Metrics!$J$2,IF(G145&lt;Metrics!$K$10,Metrics!$K$2,IF(G145&lt;Metrics!$L$10,Metrics!$L$2,IF(G145&lt;Metrics!$M$10,Metrics!$M$2,IF(G145&lt;Metrics!$N$10,Metrics!$N$2,IF(G145&lt;Metrics!$O$10,Metrics!$O$2,IF(G145&lt;Metrics!$P$10,Metrics!$P$2,Metrics!$Q$2))))))))))</f>
        <v>0</v>
      </c>
      <c r="V145">
        <f>IF(H145&lt;Metrics!$G$18,Metrics!$G$2,IF(H145&lt;Metrics!$H$18,Metrics!$H$2,IF(H145&lt;Metrics!$I$18,Metrics!$I$2,IF(H145&lt;Metrics!$J$18,Metrics!$J$2,IF(H145&lt;Metrics!$K$18,Metrics!$K$2,IF(H145&lt;Metrics!$L$18,Metrics!$L$2,IF(H145&lt;Metrics!$M$18,Metrics!$M$2,IF(H145&lt;Metrics!$N$18,Metrics!$N$2,IF(H145&lt;Metrics!$O$18,Metrics!$O$2,IF(H145&lt;Metrics!$P$18,Metrics!$P$2,Metrics!$Q$2))))))))))</f>
        <v>7</v>
      </c>
      <c r="W145">
        <f>IF(I145&lt;Metrics!$G$19,Metrics!$G$2,IF(I145&lt;Metrics!$H$19,Metrics!$H$2,IF(I145&lt;Metrics!$I$19,Metrics!$I$2,IF(I145&lt;Metrics!$J$19,Metrics!$J$2,IF(I145&lt;Metrics!$K$19,Metrics!$K$2,IF(I145&lt;Metrics!$L$19,Metrics!$L$2,IF(I145&lt;Metrics!$M$19,Metrics!$M$2,IF(I145&lt;Metrics!$N$19,Metrics!$N$2,IF(I145&lt;Metrics!$O$19,Metrics!$O$2,IF(I145&lt;Metrics!$P$19,Metrics!$P$2,Metrics!$Q$2))))))))))</f>
        <v>7</v>
      </c>
      <c r="X145">
        <f>IF(J145&lt;Metrics!$G$20,Metrics!$G$2,IF(J145&lt;Metrics!$H$20,Metrics!$H$2,IF(J145&lt;Metrics!$I$20,Metrics!$I$2,IF(J145&lt;Metrics!$J$20,Metrics!$J$2,IF(J145&lt;Metrics!$K$20,Metrics!$K$2,IF(J145&lt;Metrics!$L$20,Metrics!$L$2,IF(J145&lt;Metrics!$M$20,Metrics!$M$2,IF(J145&lt;Metrics!$N$20,Metrics!$N$2,IF(J145&lt;Metrics!$O$20,Metrics!$O$2,IF(J145&lt;Metrics!$P$20,Metrics!$P$2,Metrics!$Q$2))))))))))</f>
        <v>7</v>
      </c>
      <c r="Y145">
        <f>IF(K145&lt;Metrics!$G$12,Metrics!$G$2,IF(K145&lt;Metrics!$H$12,Metrics!$H$2,IF(K145&lt;Metrics!$I$12,Metrics!$I$2,IF(K145&lt;Metrics!$J$12,Metrics!$J$2,IF(K145&lt;Metrics!$K$12,Metrics!$K$2,IF(K145&lt;Metrics!$L$12,Metrics!$L$2,IF(K145&lt;Metrics!$M$12,Metrics!$M$2,IF(K145&lt;Metrics!$N$12,Metrics!$N$2,IF(K145&lt;Metrics!$O$12,Metrics!$O$2,IF(K145&lt;Metrics!$P$12,Metrics!$P$2,Metrics!$Q$2))))))))))</f>
        <v>3</v>
      </c>
      <c r="Z145">
        <f>IF(L145&lt;Metrics!$G$13,Metrics!$G$2,IF(L145&lt;Metrics!$H$13,Metrics!$H$2,IF(L145&lt;Metrics!$I$13,Metrics!$I$2,IF(L145&lt;Metrics!$J$13,Metrics!$J$2,IF(L145&lt;Metrics!$K$13,Metrics!$K$2,IF(L145&lt;Metrics!$L$13,Metrics!$L$2,IF(L145&lt;Metrics!$M$13,Metrics!$M$2,IF(L145&lt;Metrics!$N$13,Metrics!$N$2,IF(L145&lt;Metrics!$O$13,Metrics!$O$2,IF(L145&lt;Metrics!$P$13,Metrics!$P$2,Metrics!$Q$2))))))))))</f>
        <v>4</v>
      </c>
      <c r="AA145">
        <f>IF(M145&lt;Metrics!$G$14,Metrics!$G$2,IF(M145&lt;Metrics!$H$14,Metrics!$H$2,IF(M145&lt;Metrics!$I$14,Metrics!$I$2,IF(M145&lt;Metrics!$J$14,Metrics!$J$2,IF(M145&lt;Metrics!$K$14,Metrics!$K$2,IF(M145&lt;Metrics!$L$14,Metrics!$L$2,IF(M145&lt;Metrics!$M$14,Metrics!$M$2,IF(M145&lt;Metrics!$N$14,Metrics!$N$2,IF(M145&lt;Metrics!$O$14,Metrics!$O$2,IF(M145&lt;Metrics!$P$14,Metrics!$P$2,Metrics!$Q$2))))))))))</f>
        <v>6</v>
      </c>
      <c r="AB145">
        <f>IF(N145&lt;Metrics!$G$16,Metrics!$G$2,IF(N145&lt;Metrics!$H$16,Metrics!$H$2,IF(N145&lt;Metrics!$I$16,Metrics!$I$2,IF(N145&lt;Metrics!$J$16,Metrics!$J$2,IF(N145&lt;Metrics!$K$16,Metrics!$K$2,IF(N145&lt;Metrics!$L$16,Metrics!$L$2,IF(N145&lt;Metrics!$M$16,Metrics!$M$2,IF(N145&lt;Metrics!$N$16,Metrics!$N$2,IF(N145&lt;Metrics!$O$16,Metrics!$O$2,IF(N145&lt;Metrics!$P$16,Metrics!$P$2,Metrics!$Q$2))))))))))</f>
        <v>8</v>
      </c>
      <c r="AC145">
        <f>IF(O145&lt;Metrics!$G$22,Metrics!$G$2,IF(O145&lt;Metrics!$H$22,Metrics!$H$2,IF(O145&lt;Metrics!$I$22,Metrics!$I$2,IF(O145&lt;Metrics!$J$22,Metrics!$J$2,IF(O145&lt;Metrics!$K$22,Metrics!$K$2,IF(O145&lt;Metrics!$L$22,Metrics!$L$2,IF(O145&lt;Metrics!$M$22,Metrics!$M$2,IF(O145&lt;Metrics!$N$22,Metrics!$N$2,IF(O145&lt;Metrics!$O$22,Metrics!$O$2,IF(O145&lt;Metrics!$P$22,Metrics!$P$2,Metrics!$Q$2))))))))))</f>
        <v>1</v>
      </c>
      <c r="AD145" s="38">
        <f>(P145*Metrics!F$4)+(Q145*Metrics!F$8)+(S145*Metrics!F$9)+(U145*Metrics!F$10)+(V145*Metrics!F$18)+('Final Metrics'!W18*Metrics!F$19)+('Final Metrics'!X18*Metrics!F$20)+('Final Metrics'!Y18*Metrics!F$12)+('Final Metrics'!Z18*Metrics!F$13)+('Final Metrics'!AA18*Metrics!F$14)+('Final Metrics'!AB18*Metrics!F$16)</f>
        <v>268</v>
      </c>
      <c r="AE145" s="39">
        <f>AD145/AD$1</f>
        <v>0.26800000000000002</v>
      </c>
    </row>
    <row r="146" spans="1:31">
      <c r="A146" s="12" t="s">
        <v>358</v>
      </c>
      <c r="B146" s="14">
        <v>42</v>
      </c>
      <c r="C146" s="16"/>
      <c r="D146" s="14"/>
      <c r="E146" s="14"/>
      <c r="F146" s="14"/>
      <c r="G146" s="14">
        <v>0</v>
      </c>
      <c r="H146" s="98">
        <v>40</v>
      </c>
      <c r="I146" s="98">
        <v>763</v>
      </c>
      <c r="J146" s="98">
        <v>54</v>
      </c>
      <c r="K146" s="98">
        <v>6385</v>
      </c>
      <c r="L146" s="98">
        <v>3010</v>
      </c>
      <c r="M146" s="98">
        <v>19716</v>
      </c>
      <c r="N146" s="98">
        <v>60</v>
      </c>
      <c r="O146" s="48">
        <v>0</v>
      </c>
      <c r="P146">
        <f>IF(B146&lt;Metrics!$G$4,Metrics!$G$2,IF(B146&lt;Metrics!$H$4,Metrics!$H$2,IF(B146&lt;Metrics!$I$4,Metrics!$I$2,IF(B146&lt;Metrics!$J$4,Metrics!$J$2,IF(B146&lt;Metrics!$K$4,Metrics!$K$2,IF(B146&lt;Metrics!$L$4,Metrics!$L$2,IF(B146&lt;Metrics!$M$4,Metrics!$M$2,IF(B146&lt;Metrics!$N$4,Metrics!$N$2,IF(B146&lt;Metrics!$O$4,Metrics!$O$2,IF(B146&lt;Metrics!$P$4,Metrics!$P$2,Metrics!Q$2))))))))))</f>
        <v>1</v>
      </c>
      <c r="Q146">
        <f>IF(C146=Metrics!$G$8,Metrics!$G$2,IF(C146&lt;Metrics!$H$8,Metrics!$H$2,IF(C146&lt;Metrics!$I$8,Metrics!$I$2,IF(C146&lt;Metrics!$J$8,Metrics!$J$2,IF(C146&lt;Metrics!$K$8,Metrics!$K$2,IF(C146&lt;Metrics!$L$8,Metrics!$L$2,IF(C146&lt;Metrics!$M$8,Metrics!$M$2,IF(C146&lt;Metrics!$N$8,Metrics!$N$2,IF(C146&lt;Metrics!$O$8,Metrics!$O$2,IF(C146&lt;Metrics!$P$8,Metrics!$P$2,Metrics!$Q$2))))))))))</f>
        <v>0</v>
      </c>
      <c r="S146">
        <f>IF(E146&lt;Metrics!$G$9,Metrics!$G$2,IF(E146&lt;Metrics!$H$9,Metrics!$H$2,IF(E146&lt;Metrics!$I$9,Metrics!$I$2,IF(E146&lt;Metrics!$J$9,Metrics!$J$2,IF(E146&lt;Metrics!$K$9,Metrics!$K$2,IF(E146&lt;Metrics!$L$9,Metrics!$L$2,IF(E146&lt;Metrics!$M$9,Metrics!$M$2,IF(E146&lt;Metrics!$N$9,Metrics!$N$2,IF(E146&lt;Metrics!$O$9,Metrics!$O$2,IF(E146&lt;Metrics!$P$9,Metrics!$P$2,Metrics!$Q$2))))))))))</f>
        <v>0</v>
      </c>
      <c r="U146">
        <f>IF(G146&lt;Metrics!$G$10,Metrics!$G$2,IF(G146&lt;Metrics!$H$10,Metrics!$H$2,IF(G146&lt;Metrics!$I$10,Metrics!$I$2,IF(G146&lt;Metrics!$J$10,Metrics!$J$2,IF(G146&lt;Metrics!$K$10,Metrics!$K$2,IF(G146&lt;Metrics!$L$10,Metrics!$L$2,IF(G146&lt;Metrics!$M$10,Metrics!$M$2,IF(G146&lt;Metrics!$N$10,Metrics!$N$2,IF(G146&lt;Metrics!$O$10,Metrics!$O$2,IF(G146&lt;Metrics!$P$10,Metrics!$P$2,Metrics!$Q$2))))))))))</f>
        <v>0</v>
      </c>
      <c r="V146">
        <f>IF(H146&lt;Metrics!$G$18,Metrics!$G$2,IF(H146&lt;Metrics!$H$18,Metrics!$H$2,IF(H146&lt;Metrics!$I$18,Metrics!$I$2,IF(H146&lt;Metrics!$J$18,Metrics!$J$2,IF(H146&lt;Metrics!$K$18,Metrics!$K$2,IF(H146&lt;Metrics!$L$18,Metrics!$L$2,IF(H146&lt;Metrics!$M$18,Metrics!$M$2,IF(H146&lt;Metrics!$N$18,Metrics!$N$2,IF(H146&lt;Metrics!$O$18,Metrics!$O$2,IF(H146&lt;Metrics!$P$18,Metrics!$P$2,Metrics!$Q$2))))))))))</f>
        <v>5</v>
      </c>
      <c r="W146">
        <f>IF(I146&lt;Metrics!$G$19,Metrics!$G$2,IF(I146&lt;Metrics!$H$19,Metrics!$H$2,IF(I146&lt;Metrics!$I$19,Metrics!$I$2,IF(I146&lt;Metrics!$J$19,Metrics!$J$2,IF(I146&lt;Metrics!$K$19,Metrics!$K$2,IF(I146&lt;Metrics!$L$19,Metrics!$L$2,IF(I146&lt;Metrics!$M$19,Metrics!$M$2,IF(I146&lt;Metrics!$N$19,Metrics!$N$2,IF(I146&lt;Metrics!$O$19,Metrics!$O$2,IF(I146&lt;Metrics!$P$19,Metrics!$P$2,Metrics!$Q$2))))))))))</f>
        <v>6</v>
      </c>
      <c r="X146">
        <f>IF(J146&lt;Metrics!$G$20,Metrics!$G$2,IF(J146&lt;Metrics!$H$20,Metrics!$H$2,IF(J146&lt;Metrics!$I$20,Metrics!$I$2,IF(J146&lt;Metrics!$J$20,Metrics!$J$2,IF(J146&lt;Metrics!$K$20,Metrics!$K$2,IF(J146&lt;Metrics!$L$20,Metrics!$L$2,IF(J146&lt;Metrics!$M$20,Metrics!$M$2,IF(J146&lt;Metrics!$N$20,Metrics!$N$2,IF(J146&lt;Metrics!$O$20,Metrics!$O$2,IF(J146&lt;Metrics!$P$20,Metrics!$P$2,Metrics!$Q$2))))))))))</f>
        <v>6</v>
      </c>
      <c r="Y146">
        <f>IF(K146&lt;Metrics!$G$12,Metrics!$G$2,IF(K146&lt;Metrics!$H$12,Metrics!$H$2,IF(K146&lt;Metrics!$I$12,Metrics!$I$2,IF(K146&lt;Metrics!$J$12,Metrics!$J$2,IF(K146&lt;Metrics!$K$12,Metrics!$K$2,IF(K146&lt;Metrics!$L$12,Metrics!$L$2,IF(K146&lt;Metrics!$M$12,Metrics!$M$2,IF(K146&lt;Metrics!$N$12,Metrics!$N$2,IF(K146&lt;Metrics!$O$12,Metrics!$O$2,IF(K146&lt;Metrics!$P$12,Metrics!$P$2,Metrics!$Q$2))))))))))</f>
        <v>3</v>
      </c>
      <c r="Z146">
        <f>IF(L146&lt;Metrics!$G$13,Metrics!$G$2,IF(L146&lt;Metrics!$H$13,Metrics!$H$2,IF(L146&lt;Metrics!$I$13,Metrics!$I$2,IF(L146&lt;Metrics!$J$13,Metrics!$J$2,IF(L146&lt;Metrics!$K$13,Metrics!$K$2,IF(L146&lt;Metrics!$L$13,Metrics!$L$2,IF(L146&lt;Metrics!$M$13,Metrics!$M$2,IF(L146&lt;Metrics!$N$13,Metrics!$N$2,IF(L146&lt;Metrics!$O$13,Metrics!$O$2,IF(L146&lt;Metrics!$P$13,Metrics!$P$2,Metrics!$Q$2))))))))))</f>
        <v>5</v>
      </c>
      <c r="AA146">
        <f>IF(M146&lt;Metrics!$G$14,Metrics!$G$2,IF(M146&lt;Metrics!$H$14,Metrics!$H$2,IF(M146&lt;Metrics!$I$14,Metrics!$I$2,IF(M146&lt;Metrics!$J$14,Metrics!$J$2,IF(M146&lt;Metrics!$K$14,Metrics!$K$2,IF(M146&lt;Metrics!$L$14,Metrics!$L$2,IF(M146&lt;Metrics!$M$14,Metrics!$M$2,IF(M146&lt;Metrics!$N$14,Metrics!$N$2,IF(M146&lt;Metrics!$O$14,Metrics!$O$2,IF(M146&lt;Metrics!$P$14,Metrics!$P$2,Metrics!$Q$2))))))))))</f>
        <v>6</v>
      </c>
      <c r="AB146">
        <f>IF(N146&lt;Metrics!$G$16,Metrics!$G$2,IF(N146&lt;Metrics!$H$16,Metrics!$H$2,IF(N146&lt;Metrics!$I$16,Metrics!$I$2,IF(N146&lt;Metrics!$J$16,Metrics!$J$2,IF(N146&lt;Metrics!$K$16,Metrics!$K$2,IF(N146&lt;Metrics!$L$16,Metrics!$L$2,IF(N146&lt;Metrics!$M$16,Metrics!$M$2,IF(N146&lt;Metrics!$N$16,Metrics!$N$2,IF(N146&lt;Metrics!$O$16,Metrics!$O$2,IF(N146&lt;Metrics!$P$16,Metrics!$P$2,Metrics!$Q$2))))))))))</f>
        <v>7</v>
      </c>
      <c r="AC146">
        <f>IF(O146&lt;Metrics!$G$22,Metrics!$G$2,IF(O146&lt;Metrics!$H$22,Metrics!$H$2,IF(O146&lt;Metrics!$I$22,Metrics!$I$2,IF(O146&lt;Metrics!$J$22,Metrics!$J$2,IF(O146&lt;Metrics!$K$22,Metrics!$K$2,IF(O146&lt;Metrics!$L$22,Metrics!$L$2,IF(O146&lt;Metrics!$M$22,Metrics!$M$2,IF(O146&lt;Metrics!$N$22,Metrics!$N$2,IF(O146&lt;Metrics!$O$22,Metrics!$O$2,IF(O146&lt;Metrics!$P$22,Metrics!$P$2,Metrics!$Q$2))))))))))</f>
        <v>0</v>
      </c>
      <c r="AD146" s="38">
        <f>(P146*Metrics!F$4)+(Q146*Metrics!F$8)+(S146*Metrics!F$9)+(U146*Metrics!F$10)+(V146*Metrics!F$18)+('Final Metrics'!W90*Metrics!F$19)+('Final Metrics'!X90*Metrics!F$20)+('Final Metrics'!Y90*Metrics!F$12)+('Final Metrics'!Z90*Metrics!F$13)+('Final Metrics'!AA90*Metrics!F$14)+('Final Metrics'!AB90*Metrics!F$16)</f>
        <v>125.375</v>
      </c>
      <c r="AE146" s="39">
        <f>AD146/AD$1</f>
        <v>0.12537499999999999</v>
      </c>
    </row>
    <row r="147" spans="1:31">
      <c r="A147" s="12" t="s">
        <v>361</v>
      </c>
      <c r="B147" s="14">
        <v>1</v>
      </c>
      <c r="C147" s="16">
        <v>5</v>
      </c>
      <c r="D147" s="14">
        <v>65</v>
      </c>
      <c r="E147" s="14">
        <v>65</v>
      </c>
      <c r="F147" s="14"/>
      <c r="G147" s="14">
        <v>325</v>
      </c>
      <c r="H147" s="98">
        <v>62</v>
      </c>
      <c r="I147" s="98">
        <v>777</v>
      </c>
      <c r="J147" s="98">
        <v>53</v>
      </c>
      <c r="K147" s="98">
        <v>89095</v>
      </c>
      <c r="L147" s="98">
        <v>101</v>
      </c>
      <c r="M147" s="98">
        <v>8372</v>
      </c>
      <c r="N147" s="98">
        <v>51</v>
      </c>
      <c r="O147" s="45">
        <v>283</v>
      </c>
      <c r="P147">
        <f>IF(B147&lt;Metrics!$G$4,Metrics!$G$2,IF(B147&lt;Metrics!$H$4,Metrics!$H$2,IF(B147&lt;Metrics!$I$4,Metrics!$I$2,IF(B147&lt;Metrics!$J$4,Metrics!$J$2,IF(B147&lt;Metrics!$K$4,Metrics!$K$2,IF(B147&lt;Metrics!$L$4,Metrics!$L$2,IF(B147&lt;Metrics!$M$4,Metrics!$M$2,IF(B147&lt;Metrics!$N$4,Metrics!$N$2,IF(B147&lt;Metrics!$O$4,Metrics!$O$2,IF(B147&lt;Metrics!$P$4,Metrics!$P$2,Metrics!Q$2))))))))))</f>
        <v>0</v>
      </c>
      <c r="Q147">
        <f>IF(C147=Metrics!$G$8,Metrics!$G$2,IF(C147&lt;Metrics!$H$8,Metrics!$H$2,IF(C147&lt;Metrics!$I$8,Metrics!$I$2,IF(C147&lt;Metrics!$J$8,Metrics!$J$2,IF(C147&lt;Metrics!$K$8,Metrics!$K$2,IF(C147&lt;Metrics!$L$8,Metrics!$L$2,IF(C147&lt;Metrics!$M$8,Metrics!$M$2,IF(C147&lt;Metrics!$N$8,Metrics!$N$2,IF(C147&lt;Metrics!$O$8,Metrics!$O$2,IF(C147&lt;Metrics!$P$8,Metrics!$P$2,Metrics!$Q$2))))))))))</f>
        <v>10</v>
      </c>
      <c r="S147">
        <f>IF(E147&lt;Metrics!$G$9,Metrics!$G$2,IF(E147&lt;Metrics!$H$9,Metrics!$H$2,IF(E147&lt;Metrics!$I$9,Metrics!$I$2,IF(E147&lt;Metrics!$J$9,Metrics!$J$2,IF(E147&lt;Metrics!$K$9,Metrics!$K$2,IF(E147&lt;Metrics!$L$9,Metrics!$L$2,IF(E147&lt;Metrics!$M$9,Metrics!$M$2,IF(E147&lt;Metrics!$N$9,Metrics!$N$2,IF(E147&lt;Metrics!$O$9,Metrics!$O$2,IF(E147&lt;Metrics!$P$9,Metrics!$P$2,Metrics!$Q$2))))))))))</f>
        <v>3</v>
      </c>
      <c r="U147">
        <f>IF(G147&lt;Metrics!$G$10,Metrics!$G$2,IF(G147&lt;Metrics!$H$10,Metrics!$H$2,IF(G147&lt;Metrics!$I$10,Metrics!$I$2,IF(G147&lt;Metrics!$J$10,Metrics!$J$2,IF(G147&lt;Metrics!$K$10,Metrics!$K$2,IF(G147&lt;Metrics!$L$10,Metrics!$L$2,IF(G147&lt;Metrics!$M$10,Metrics!$M$2,IF(G147&lt;Metrics!$N$10,Metrics!$N$2,IF(G147&lt;Metrics!$O$10,Metrics!$O$2,IF(G147&lt;Metrics!$P$10,Metrics!$P$2,Metrics!$Q$2))))))))))</f>
        <v>5</v>
      </c>
      <c r="V147">
        <f>IF(H147&lt;Metrics!$G$18,Metrics!$G$2,IF(H147&lt;Metrics!$H$18,Metrics!$H$2,IF(H147&lt;Metrics!$I$18,Metrics!$I$2,IF(H147&lt;Metrics!$J$18,Metrics!$J$2,IF(H147&lt;Metrics!$K$18,Metrics!$K$2,IF(H147&lt;Metrics!$L$18,Metrics!$L$2,IF(H147&lt;Metrics!$M$18,Metrics!$M$2,IF(H147&lt;Metrics!$N$18,Metrics!$N$2,IF(H147&lt;Metrics!$O$18,Metrics!$O$2,IF(H147&lt;Metrics!$P$18,Metrics!$P$2,Metrics!$Q$2))))))))))</f>
        <v>8</v>
      </c>
      <c r="W147">
        <f>IF(I147&lt;Metrics!$G$19,Metrics!$G$2,IF(I147&lt;Metrics!$H$19,Metrics!$H$2,IF(I147&lt;Metrics!$I$19,Metrics!$I$2,IF(I147&lt;Metrics!$J$19,Metrics!$J$2,IF(I147&lt;Metrics!$K$19,Metrics!$K$2,IF(I147&lt;Metrics!$L$19,Metrics!$L$2,IF(I147&lt;Metrics!$M$19,Metrics!$M$2,IF(I147&lt;Metrics!$N$19,Metrics!$N$2,IF(I147&lt;Metrics!$O$19,Metrics!$O$2,IF(I147&lt;Metrics!$P$19,Metrics!$P$2,Metrics!$Q$2))))))))))</f>
        <v>7</v>
      </c>
      <c r="X147">
        <f>IF(J147&lt;Metrics!$G$20,Metrics!$G$2,IF(J147&lt;Metrics!$H$20,Metrics!$H$2,IF(J147&lt;Metrics!$I$20,Metrics!$I$2,IF(J147&lt;Metrics!$J$20,Metrics!$J$2,IF(J147&lt;Metrics!$K$20,Metrics!$K$2,IF(J147&lt;Metrics!$L$20,Metrics!$L$2,IF(J147&lt;Metrics!$M$20,Metrics!$M$2,IF(J147&lt;Metrics!$N$20,Metrics!$N$2,IF(J147&lt;Metrics!$O$20,Metrics!$O$2,IF(J147&lt;Metrics!$P$20,Metrics!$P$2,Metrics!$Q$2))))))))))</f>
        <v>6</v>
      </c>
      <c r="Y147">
        <f>IF(K147&lt;Metrics!$G$12,Metrics!$G$2,IF(K147&lt;Metrics!$H$12,Metrics!$H$2,IF(K147&lt;Metrics!$I$12,Metrics!$I$2,IF(K147&lt;Metrics!$J$12,Metrics!$J$2,IF(K147&lt;Metrics!$K$12,Metrics!$K$2,IF(K147&lt;Metrics!$L$12,Metrics!$L$2,IF(K147&lt;Metrics!$M$12,Metrics!$M$2,IF(K147&lt;Metrics!$N$12,Metrics!$N$2,IF(K147&lt;Metrics!$O$12,Metrics!$O$2,IF(K147&lt;Metrics!$P$12,Metrics!$P$2,Metrics!$Q$2))))))))))</f>
        <v>6</v>
      </c>
      <c r="Z147">
        <f>IF(L147&lt;Metrics!$G$13,Metrics!$G$2,IF(L147&lt;Metrics!$H$13,Metrics!$H$2,IF(L147&lt;Metrics!$I$13,Metrics!$I$2,IF(L147&lt;Metrics!$J$13,Metrics!$J$2,IF(L147&lt;Metrics!$K$13,Metrics!$K$2,IF(L147&lt;Metrics!$L$13,Metrics!$L$2,IF(L147&lt;Metrics!$M$13,Metrics!$M$2,IF(L147&lt;Metrics!$N$13,Metrics!$N$2,IF(L147&lt;Metrics!$O$13,Metrics!$O$2,IF(L147&lt;Metrics!$P$13,Metrics!$P$2,Metrics!$Q$2))))))))))</f>
        <v>0</v>
      </c>
      <c r="AA147">
        <f>IF(M147&lt;Metrics!$G$14,Metrics!$G$2,IF(M147&lt;Metrics!$H$14,Metrics!$H$2,IF(M147&lt;Metrics!$I$14,Metrics!$I$2,IF(M147&lt;Metrics!$J$14,Metrics!$J$2,IF(M147&lt;Metrics!$K$14,Metrics!$K$2,IF(M147&lt;Metrics!$L$14,Metrics!$L$2,IF(M147&lt;Metrics!$M$14,Metrics!$M$2,IF(M147&lt;Metrics!$N$14,Metrics!$N$2,IF(M147&lt;Metrics!$O$14,Metrics!$O$2,IF(M147&lt;Metrics!$P$14,Metrics!$P$2,Metrics!$Q$2))))))))))</f>
        <v>4</v>
      </c>
      <c r="AB147">
        <f>IF(N147&lt;Metrics!$G$16,Metrics!$G$2,IF(N147&lt;Metrics!$H$16,Metrics!$H$2,IF(N147&lt;Metrics!$I$16,Metrics!$I$2,IF(N147&lt;Metrics!$J$16,Metrics!$J$2,IF(N147&lt;Metrics!$K$16,Metrics!$K$2,IF(N147&lt;Metrics!$L$16,Metrics!$L$2,IF(N147&lt;Metrics!$M$16,Metrics!$M$2,IF(N147&lt;Metrics!$N$16,Metrics!$N$2,IF(N147&lt;Metrics!$O$16,Metrics!$O$2,IF(N147&lt;Metrics!$P$16,Metrics!$P$2,Metrics!$Q$2))))))))))</f>
        <v>6</v>
      </c>
      <c r="AC147">
        <f>IF(O147&lt;Metrics!$G$22,Metrics!$G$2,IF(O147&lt;Metrics!$H$22,Metrics!$H$2,IF(O147&lt;Metrics!$I$22,Metrics!$I$2,IF(O147&lt;Metrics!$J$22,Metrics!$J$2,IF(O147&lt;Metrics!$K$22,Metrics!$K$2,IF(O147&lt;Metrics!$L$22,Metrics!$L$2,IF(O147&lt;Metrics!$M$22,Metrics!$M$2,IF(O147&lt;Metrics!$N$22,Metrics!$N$2,IF(O147&lt;Metrics!$O$22,Metrics!$O$2,IF(O147&lt;Metrics!$P$22,Metrics!$P$2,Metrics!$Q$2))))))))))</f>
        <v>2</v>
      </c>
      <c r="AD147" s="38">
        <f>(P147*Metrics!F$4)+(Q147*Metrics!F$8)+(S147*Metrics!F$9)+(U147*Metrics!F$10)+(V147*Metrics!F$18)+('Final Metrics'!W156*Metrics!F$19)+('Final Metrics'!X156*Metrics!F$20)+('Final Metrics'!Y156*Metrics!F$12)+('Final Metrics'!Z156*Metrics!F$13)+('Final Metrics'!AA156*Metrics!F$14)+('Final Metrics'!AB156*Metrics!F$16)</f>
        <v>368.5</v>
      </c>
      <c r="AE147" s="39">
        <f>AD147/AD$1</f>
        <v>0.36849999999999999</v>
      </c>
    </row>
    <row r="148" spans="1:31">
      <c r="A148" s="12" t="s">
        <v>363</v>
      </c>
      <c r="B148" s="14">
        <v>0</v>
      </c>
      <c r="C148" s="16"/>
      <c r="D148" s="14"/>
      <c r="E148" s="14"/>
      <c r="F148" s="14"/>
      <c r="G148" s="14">
        <v>0</v>
      </c>
      <c r="H148" s="98">
        <v>69</v>
      </c>
      <c r="I148" s="98">
        <v>884</v>
      </c>
      <c r="J148" s="98">
        <v>72</v>
      </c>
      <c r="K148" s="98">
        <v>47724</v>
      </c>
      <c r="L148" s="98">
        <v>29</v>
      </c>
      <c r="M148" s="98">
        <v>2779</v>
      </c>
      <c r="N148" s="98">
        <v>80</v>
      </c>
      <c r="O148" s="45"/>
      <c r="P148">
        <f>IF(B148&lt;Metrics!$G$4,Metrics!$G$2,IF(B148&lt;Metrics!$H$4,Metrics!$H$2,IF(B148&lt;Metrics!$I$4,Metrics!$I$2,IF(B148&lt;Metrics!$J$4,Metrics!$J$2,IF(B148&lt;Metrics!$K$4,Metrics!$K$2,IF(B148&lt;Metrics!$L$4,Metrics!$L$2,IF(B148&lt;Metrics!$M$4,Metrics!$M$2,IF(B148&lt;Metrics!$N$4,Metrics!$N$2,IF(B148&lt;Metrics!$O$4,Metrics!$O$2,IF(B148&lt;Metrics!$P$4,Metrics!$P$2,Metrics!Q$2))))))))))</f>
        <v>0</v>
      </c>
      <c r="Q148">
        <f>IF(C148=Metrics!$G$8,Metrics!$G$2,IF(C148&lt;Metrics!$H$8,Metrics!$H$2,IF(C148&lt;Metrics!$I$8,Metrics!$I$2,IF(C148&lt;Metrics!$J$8,Metrics!$J$2,IF(C148&lt;Metrics!$K$8,Metrics!$K$2,IF(C148&lt;Metrics!$L$8,Metrics!$L$2,IF(C148&lt;Metrics!$M$8,Metrics!$M$2,IF(C148&lt;Metrics!$N$8,Metrics!$N$2,IF(C148&lt;Metrics!$O$8,Metrics!$O$2,IF(C148&lt;Metrics!$P$8,Metrics!$P$2,Metrics!$Q$2))))))))))</f>
        <v>0</v>
      </c>
      <c r="S148">
        <f>IF(E148&lt;Metrics!$G$9,Metrics!$G$2,IF(E148&lt;Metrics!$H$9,Metrics!$H$2,IF(E148&lt;Metrics!$I$9,Metrics!$I$2,IF(E148&lt;Metrics!$J$9,Metrics!$J$2,IF(E148&lt;Metrics!$K$9,Metrics!$K$2,IF(E148&lt;Metrics!$L$9,Metrics!$L$2,IF(E148&lt;Metrics!$M$9,Metrics!$M$2,IF(E148&lt;Metrics!$N$9,Metrics!$N$2,IF(E148&lt;Metrics!$O$9,Metrics!$O$2,IF(E148&lt;Metrics!$P$9,Metrics!$P$2,Metrics!$Q$2))))))))))</f>
        <v>0</v>
      </c>
      <c r="U148">
        <f>IF(G148&lt;Metrics!$G$10,Metrics!$G$2,IF(G148&lt;Metrics!$H$10,Metrics!$H$2,IF(G148&lt;Metrics!$I$10,Metrics!$I$2,IF(G148&lt;Metrics!$J$10,Metrics!$J$2,IF(G148&lt;Metrics!$K$10,Metrics!$K$2,IF(G148&lt;Metrics!$L$10,Metrics!$L$2,IF(G148&lt;Metrics!$M$10,Metrics!$M$2,IF(G148&lt;Metrics!$N$10,Metrics!$N$2,IF(G148&lt;Metrics!$O$10,Metrics!$O$2,IF(G148&lt;Metrics!$P$10,Metrics!$P$2,Metrics!$Q$2))))))))))</f>
        <v>0</v>
      </c>
      <c r="V148">
        <f>IF(H148&lt;Metrics!$G$18,Metrics!$G$2,IF(H148&lt;Metrics!$H$18,Metrics!$H$2,IF(H148&lt;Metrics!$I$18,Metrics!$I$2,IF(H148&lt;Metrics!$J$18,Metrics!$J$2,IF(H148&lt;Metrics!$K$18,Metrics!$K$2,IF(H148&lt;Metrics!$L$18,Metrics!$L$2,IF(H148&lt;Metrics!$M$18,Metrics!$M$2,IF(H148&lt;Metrics!$N$18,Metrics!$N$2,IF(H148&lt;Metrics!$O$18,Metrics!$O$2,IF(H148&lt;Metrics!$P$18,Metrics!$P$2,Metrics!$Q$2))))))))))</f>
        <v>9</v>
      </c>
      <c r="W148">
        <f>IF(I148&lt;Metrics!$G$19,Metrics!$G$2,IF(I148&lt;Metrics!$H$19,Metrics!$H$2,IF(I148&lt;Metrics!$I$19,Metrics!$I$2,IF(I148&lt;Metrics!$J$19,Metrics!$J$2,IF(I148&lt;Metrics!$K$19,Metrics!$K$2,IF(I148&lt;Metrics!$L$19,Metrics!$L$2,IF(I148&lt;Metrics!$M$19,Metrics!$M$2,IF(I148&lt;Metrics!$N$19,Metrics!$N$2,IF(I148&lt;Metrics!$O$19,Metrics!$O$2,IF(I148&lt;Metrics!$P$19,Metrics!$P$2,Metrics!$Q$2))))))))))</f>
        <v>9</v>
      </c>
      <c r="X148">
        <f>IF(J148&lt;Metrics!$G$20,Metrics!$G$2,IF(J148&lt;Metrics!$H$20,Metrics!$H$2,IF(J148&lt;Metrics!$I$20,Metrics!$I$2,IF(J148&lt;Metrics!$J$20,Metrics!$J$2,IF(J148&lt;Metrics!$K$20,Metrics!$K$2,IF(J148&lt;Metrics!$L$20,Metrics!$L$2,IF(J148&lt;Metrics!$M$20,Metrics!$M$2,IF(J148&lt;Metrics!$N$20,Metrics!$N$2,IF(J148&lt;Metrics!$O$20,Metrics!$O$2,IF(J148&lt;Metrics!$P$20,Metrics!$P$2,Metrics!$Q$2))))))))))</f>
        <v>8</v>
      </c>
      <c r="Y148">
        <f>IF(K148&lt;Metrics!$G$12,Metrics!$G$2,IF(K148&lt;Metrics!$H$12,Metrics!$H$2,IF(K148&lt;Metrics!$I$12,Metrics!$I$2,IF(K148&lt;Metrics!$J$12,Metrics!$J$2,IF(K148&lt;Metrics!$K$12,Metrics!$K$2,IF(K148&lt;Metrics!$L$12,Metrics!$L$2,IF(K148&lt;Metrics!$M$12,Metrics!$M$2,IF(K148&lt;Metrics!$N$12,Metrics!$N$2,IF(K148&lt;Metrics!$O$12,Metrics!$O$2,IF(K148&lt;Metrics!$P$12,Metrics!$P$2,Metrics!$Q$2))))))))))</f>
        <v>6</v>
      </c>
      <c r="Z148">
        <f>IF(L148&lt;Metrics!$G$13,Metrics!$G$2,IF(L148&lt;Metrics!$H$13,Metrics!$H$2,IF(L148&lt;Metrics!$I$13,Metrics!$I$2,IF(L148&lt;Metrics!$J$13,Metrics!$J$2,IF(L148&lt;Metrics!$K$13,Metrics!$K$2,IF(L148&lt;Metrics!$L$13,Metrics!$L$2,IF(L148&lt;Metrics!$M$13,Metrics!$M$2,IF(L148&lt;Metrics!$N$13,Metrics!$N$2,IF(L148&lt;Metrics!$O$13,Metrics!$O$2,IF(L148&lt;Metrics!$P$13,Metrics!$P$2,Metrics!$Q$2))))))))))</f>
        <v>0</v>
      </c>
      <c r="AA148">
        <f>IF(M148&lt;Metrics!$G$14,Metrics!$G$2,IF(M148&lt;Metrics!$H$14,Metrics!$H$2,IF(M148&lt;Metrics!$I$14,Metrics!$I$2,IF(M148&lt;Metrics!$J$14,Metrics!$J$2,IF(M148&lt;Metrics!$K$14,Metrics!$K$2,IF(M148&lt;Metrics!$L$14,Metrics!$L$2,IF(M148&lt;Metrics!$M$14,Metrics!$M$2,IF(M148&lt;Metrics!$N$14,Metrics!$N$2,IF(M148&lt;Metrics!$O$14,Metrics!$O$2,IF(M148&lt;Metrics!$P$14,Metrics!$P$2,Metrics!$Q$2))))))))))</f>
        <v>2</v>
      </c>
      <c r="AB148">
        <f>IF(N148&lt;Metrics!$G$16,Metrics!$G$2,IF(N148&lt;Metrics!$H$16,Metrics!$H$2,IF(N148&lt;Metrics!$I$16,Metrics!$I$2,IF(N148&lt;Metrics!$J$16,Metrics!$J$2,IF(N148&lt;Metrics!$K$16,Metrics!$K$2,IF(N148&lt;Metrics!$L$16,Metrics!$L$2,IF(N148&lt;Metrics!$M$16,Metrics!$M$2,IF(N148&lt;Metrics!$N$16,Metrics!$N$2,IF(N148&lt;Metrics!$O$16,Metrics!$O$2,IF(N148&lt;Metrics!$P$16,Metrics!$P$2,Metrics!$Q$2))))))))))</f>
        <v>10</v>
      </c>
      <c r="AC148">
        <f>IF(O148&lt;Metrics!$G$22,Metrics!$G$2,IF(O148&lt;Metrics!$H$22,Metrics!$H$2,IF(O148&lt;Metrics!$I$22,Metrics!$I$2,IF(O148&lt;Metrics!$J$22,Metrics!$J$2,IF(O148&lt;Metrics!$K$22,Metrics!$K$2,IF(O148&lt;Metrics!$L$22,Metrics!$L$2,IF(O148&lt;Metrics!$M$22,Metrics!$M$2,IF(O148&lt;Metrics!$N$22,Metrics!$N$2,IF(O148&lt;Metrics!$O$22,Metrics!$O$2,IF(O148&lt;Metrics!$P$22,Metrics!$P$2,Metrics!$Q$2))))))))))</f>
        <v>0</v>
      </c>
      <c r="AD148" s="38">
        <f>(P148*Metrics!F$4)+(Q148*Metrics!F$8)+(S148*Metrics!F$9)+(U148*Metrics!F$10)+(V148*Metrics!F$18)+('Final Metrics'!W163*Metrics!F$19)+('Final Metrics'!X163*Metrics!F$20)+('Final Metrics'!Y163*Metrics!F$12)+('Final Metrics'!Z163*Metrics!F$13)+('Final Metrics'!AA163*Metrics!F$14)+('Final Metrics'!AB163*Metrics!F$16)</f>
        <v>116.25</v>
      </c>
      <c r="AE148" s="39">
        <f>AD148/AD$1</f>
        <v>0.11625000000000001</v>
      </c>
    </row>
    <row r="149" spans="1:31">
      <c r="A149" s="12" t="s">
        <v>364</v>
      </c>
      <c r="B149" s="14">
        <v>480</v>
      </c>
      <c r="C149" s="16">
        <v>5</v>
      </c>
      <c r="D149" s="14">
        <v>5</v>
      </c>
      <c r="E149" s="14">
        <v>5</v>
      </c>
      <c r="F149" s="14"/>
      <c r="G149" s="14">
        <v>25</v>
      </c>
      <c r="H149" s="98">
        <v>66</v>
      </c>
      <c r="I149" s="98">
        <v>954</v>
      </c>
      <c r="J149" s="98">
        <v>82</v>
      </c>
      <c r="K149" s="98">
        <v>76755</v>
      </c>
      <c r="L149" s="98">
        <v>36089</v>
      </c>
      <c r="M149" s="98">
        <v>68513</v>
      </c>
      <c r="N149" s="98">
        <v>73</v>
      </c>
      <c r="O149" s="48">
        <v>344</v>
      </c>
      <c r="P149">
        <f>IF(B149&lt;Metrics!$G$4,Metrics!$G$2,IF(B149&lt;Metrics!$H$4,Metrics!$H$2,IF(B149&lt;Metrics!$I$4,Metrics!$I$2,IF(B149&lt;Metrics!$J$4,Metrics!$J$2,IF(B149&lt;Metrics!$K$4,Metrics!$K$2,IF(B149&lt;Metrics!$L$4,Metrics!$L$2,IF(B149&lt;Metrics!$M$4,Metrics!$M$2,IF(B149&lt;Metrics!$N$4,Metrics!$N$2,IF(B149&lt;Metrics!$O$4,Metrics!$O$2,IF(B149&lt;Metrics!$P$4,Metrics!$P$2,Metrics!Q$2))))))))))</f>
        <v>5</v>
      </c>
      <c r="Q149">
        <f>IF(C149=Metrics!$G$8,Metrics!$G$2,IF(C149&lt;Metrics!$H$8,Metrics!$H$2,IF(C149&lt;Metrics!$I$8,Metrics!$I$2,IF(C149&lt;Metrics!$J$8,Metrics!$J$2,IF(C149&lt;Metrics!$K$8,Metrics!$K$2,IF(C149&lt;Metrics!$L$8,Metrics!$L$2,IF(C149&lt;Metrics!$M$8,Metrics!$M$2,IF(C149&lt;Metrics!$N$8,Metrics!$N$2,IF(C149&lt;Metrics!$O$8,Metrics!$O$2,IF(C149&lt;Metrics!$P$8,Metrics!$P$2,Metrics!$Q$2))))))))))</f>
        <v>10</v>
      </c>
      <c r="S149">
        <f>IF(E149&lt;Metrics!$G$9,Metrics!$G$2,IF(E149&lt;Metrics!$H$9,Metrics!$H$2,IF(E149&lt;Metrics!$I$9,Metrics!$I$2,IF(E149&lt;Metrics!$J$9,Metrics!$J$2,IF(E149&lt;Metrics!$K$9,Metrics!$K$2,IF(E149&lt;Metrics!$L$9,Metrics!$L$2,IF(E149&lt;Metrics!$M$9,Metrics!$M$2,IF(E149&lt;Metrics!$N$9,Metrics!$N$2,IF(E149&lt;Metrics!$O$9,Metrics!$O$2,IF(E149&lt;Metrics!$P$9,Metrics!$P$2,Metrics!$Q$2))))))))))</f>
        <v>0</v>
      </c>
      <c r="U149">
        <f>IF(G149&lt;Metrics!$G$10,Metrics!$G$2,IF(G149&lt;Metrics!$H$10,Metrics!$H$2,IF(G149&lt;Metrics!$I$10,Metrics!$I$2,IF(G149&lt;Metrics!$J$10,Metrics!$J$2,IF(G149&lt;Metrics!$K$10,Metrics!$K$2,IF(G149&lt;Metrics!$L$10,Metrics!$L$2,IF(G149&lt;Metrics!$M$10,Metrics!$M$2,IF(G149&lt;Metrics!$N$10,Metrics!$N$2,IF(G149&lt;Metrics!$O$10,Metrics!$O$2,IF(G149&lt;Metrics!$P$10,Metrics!$P$2,Metrics!$Q$2))))))))))</f>
        <v>1</v>
      </c>
      <c r="V149">
        <f>IF(H149&lt;Metrics!$G$18,Metrics!$G$2,IF(H149&lt;Metrics!$H$18,Metrics!$H$2,IF(H149&lt;Metrics!$I$18,Metrics!$I$2,IF(H149&lt;Metrics!$J$18,Metrics!$J$2,IF(H149&lt;Metrics!$K$18,Metrics!$K$2,IF(H149&lt;Metrics!$L$18,Metrics!$L$2,IF(H149&lt;Metrics!$M$18,Metrics!$M$2,IF(H149&lt;Metrics!$N$18,Metrics!$N$2,IF(H149&lt;Metrics!$O$18,Metrics!$O$2,IF(H149&lt;Metrics!$P$18,Metrics!$P$2,Metrics!$Q$2))))))))))</f>
        <v>9</v>
      </c>
      <c r="W149">
        <f>IF(I149&lt;Metrics!$G$19,Metrics!$G$2,IF(I149&lt;Metrics!$H$19,Metrics!$H$2,IF(I149&lt;Metrics!$I$19,Metrics!$I$2,IF(I149&lt;Metrics!$J$19,Metrics!$J$2,IF(I149&lt;Metrics!$K$19,Metrics!$K$2,IF(I149&lt;Metrics!$L$19,Metrics!$L$2,IF(I149&lt;Metrics!$M$19,Metrics!$M$2,IF(I149&lt;Metrics!$N$19,Metrics!$N$2,IF(I149&lt;Metrics!$O$19,Metrics!$O$2,IF(I149&lt;Metrics!$P$19,Metrics!$P$2,Metrics!$Q$2))))))))))</f>
        <v>10</v>
      </c>
      <c r="X149">
        <f>IF(J149&lt;Metrics!$G$20,Metrics!$G$2,IF(J149&lt;Metrics!$H$20,Metrics!$H$2,IF(J149&lt;Metrics!$I$20,Metrics!$I$2,IF(J149&lt;Metrics!$J$20,Metrics!$J$2,IF(J149&lt;Metrics!$K$20,Metrics!$K$2,IF(J149&lt;Metrics!$L$20,Metrics!$L$2,IF(J149&lt;Metrics!$M$20,Metrics!$M$2,IF(J149&lt;Metrics!$N$20,Metrics!$N$2,IF(J149&lt;Metrics!$O$20,Metrics!$O$2,IF(J149&lt;Metrics!$P$20,Metrics!$P$2,Metrics!$Q$2))))))))))</f>
        <v>10</v>
      </c>
      <c r="Y149">
        <f>IF(K149&lt;Metrics!$G$12,Metrics!$G$2,IF(K149&lt;Metrics!$H$12,Metrics!$H$2,IF(K149&lt;Metrics!$I$12,Metrics!$I$2,IF(K149&lt;Metrics!$J$12,Metrics!$J$2,IF(K149&lt;Metrics!$K$12,Metrics!$K$2,IF(K149&lt;Metrics!$L$12,Metrics!$L$2,IF(K149&lt;Metrics!$M$12,Metrics!$M$2,IF(K149&lt;Metrics!$N$12,Metrics!$N$2,IF(K149&lt;Metrics!$O$12,Metrics!$O$2,IF(K149&lt;Metrics!$P$12,Metrics!$P$2,Metrics!$Q$2))))))))))</f>
        <v>6</v>
      </c>
      <c r="Z149">
        <f>IF(L149&lt;Metrics!$G$13,Metrics!$G$2,IF(L149&lt;Metrics!$H$13,Metrics!$H$2,IF(L149&lt;Metrics!$I$13,Metrics!$I$2,IF(L149&lt;Metrics!$J$13,Metrics!$J$2,IF(L149&lt;Metrics!$K$13,Metrics!$K$2,IF(L149&lt;Metrics!$L$13,Metrics!$L$2,IF(L149&lt;Metrics!$M$13,Metrics!$M$2,IF(L149&lt;Metrics!$N$13,Metrics!$N$2,IF(L149&lt;Metrics!$O$13,Metrics!$O$2,IF(L149&lt;Metrics!$P$13,Metrics!$P$2,Metrics!$Q$2))))))))))</f>
        <v>10</v>
      </c>
      <c r="AA149">
        <f>IF(M149&lt;Metrics!$G$14,Metrics!$G$2,IF(M149&lt;Metrics!$H$14,Metrics!$H$2,IF(M149&lt;Metrics!$I$14,Metrics!$I$2,IF(M149&lt;Metrics!$J$14,Metrics!$J$2,IF(M149&lt;Metrics!$K$14,Metrics!$K$2,IF(M149&lt;Metrics!$L$14,Metrics!$L$2,IF(M149&lt;Metrics!$M$14,Metrics!$M$2,IF(M149&lt;Metrics!$N$14,Metrics!$N$2,IF(M149&lt;Metrics!$O$14,Metrics!$O$2,IF(M149&lt;Metrics!$P$14,Metrics!$P$2,Metrics!$Q$2))))))))))</f>
        <v>9</v>
      </c>
      <c r="AB149">
        <f>IF(N149&lt;Metrics!$G$16,Metrics!$G$2,IF(N149&lt;Metrics!$H$16,Metrics!$H$2,IF(N149&lt;Metrics!$I$16,Metrics!$I$2,IF(N149&lt;Metrics!$J$16,Metrics!$J$2,IF(N149&lt;Metrics!$K$16,Metrics!$K$2,IF(N149&lt;Metrics!$L$16,Metrics!$L$2,IF(N149&lt;Metrics!$M$16,Metrics!$M$2,IF(N149&lt;Metrics!$N$16,Metrics!$N$2,IF(N149&lt;Metrics!$O$16,Metrics!$O$2,IF(N149&lt;Metrics!$P$16,Metrics!$P$2,Metrics!$Q$2))))))))))</f>
        <v>9</v>
      </c>
      <c r="AC149">
        <f>IF(O149&lt;Metrics!$G$22,Metrics!$G$2,IF(O149&lt;Metrics!$H$22,Metrics!$H$2,IF(O149&lt;Metrics!$I$22,Metrics!$I$2,IF(O149&lt;Metrics!$J$22,Metrics!$J$2,IF(O149&lt;Metrics!$K$22,Metrics!$K$2,IF(O149&lt;Metrics!$L$22,Metrics!$L$2,IF(O149&lt;Metrics!$M$22,Metrics!$M$2,IF(O149&lt;Metrics!$N$22,Metrics!$N$2,IF(O149&lt;Metrics!$O$22,Metrics!$O$2,IF(O149&lt;Metrics!$P$22,Metrics!$P$2,Metrics!$Q$2))))))))))</f>
        <v>2</v>
      </c>
      <c r="AD149" s="38">
        <f>(P149*Metrics!F$4)+(Q149*Metrics!F$8)+(S149*Metrics!F$9)+(U149*Metrics!F$10)+(V149*Metrics!F$18)+('Final Metrics'!W40*Metrics!F$19)+('Final Metrics'!X40*Metrics!F$20)+('Final Metrics'!Y40*Metrics!F$12)+('Final Metrics'!Z40*Metrics!F$13)+('Final Metrics'!AA40*Metrics!F$14)+('Final Metrics'!AB40*Metrics!F$16)</f>
        <v>312.125</v>
      </c>
      <c r="AE149" s="39">
        <f>AD149/AD$1</f>
        <v>0.31212499999999999</v>
      </c>
    </row>
    <row r="150" spans="1:31">
      <c r="A150" s="12" t="s">
        <v>367</v>
      </c>
      <c r="B150" s="14">
        <v>0</v>
      </c>
      <c r="C150" s="16"/>
      <c r="D150" s="14"/>
      <c r="E150" s="14"/>
      <c r="F150" s="14"/>
      <c r="G150" s="14">
        <v>0</v>
      </c>
      <c r="H150" s="98">
        <v>38</v>
      </c>
      <c r="I150" s="98">
        <v>643</v>
      </c>
      <c r="J150" s="98">
        <v>31</v>
      </c>
      <c r="K150" s="98">
        <v>766</v>
      </c>
      <c r="L150" s="98">
        <v>917</v>
      </c>
      <c r="M150" s="98">
        <v>4999</v>
      </c>
      <c r="N150" s="98">
        <v>55</v>
      </c>
      <c r="O150" s="45">
        <v>29</v>
      </c>
      <c r="P150">
        <f>IF(B150&lt;Metrics!$G$4,Metrics!$G$2,IF(B150&lt;Metrics!$H$4,Metrics!$H$2,IF(B150&lt;Metrics!$I$4,Metrics!$I$2,IF(B150&lt;Metrics!$J$4,Metrics!$J$2,IF(B150&lt;Metrics!$K$4,Metrics!$K$2,IF(B150&lt;Metrics!$L$4,Metrics!$L$2,IF(B150&lt;Metrics!$M$4,Metrics!$M$2,IF(B150&lt;Metrics!$N$4,Metrics!$N$2,IF(B150&lt;Metrics!$O$4,Metrics!$O$2,IF(B150&lt;Metrics!$P$4,Metrics!$P$2,Metrics!Q$2))))))))))</f>
        <v>0</v>
      </c>
      <c r="Q150">
        <f>IF(C150=Metrics!$G$8,Metrics!$G$2,IF(C150&lt;Metrics!$H$8,Metrics!$H$2,IF(C150&lt;Metrics!$I$8,Metrics!$I$2,IF(C150&lt;Metrics!$J$8,Metrics!$J$2,IF(C150&lt;Metrics!$K$8,Metrics!$K$2,IF(C150&lt;Metrics!$L$8,Metrics!$L$2,IF(C150&lt;Metrics!$M$8,Metrics!$M$2,IF(C150&lt;Metrics!$N$8,Metrics!$N$2,IF(C150&lt;Metrics!$O$8,Metrics!$O$2,IF(C150&lt;Metrics!$P$8,Metrics!$P$2,Metrics!$Q$2))))))))))</f>
        <v>0</v>
      </c>
      <c r="S150">
        <f>IF(E150&lt;Metrics!$G$9,Metrics!$G$2,IF(E150&lt;Metrics!$H$9,Metrics!$H$2,IF(E150&lt;Metrics!$I$9,Metrics!$I$2,IF(E150&lt;Metrics!$J$9,Metrics!$J$2,IF(E150&lt;Metrics!$K$9,Metrics!$K$2,IF(E150&lt;Metrics!$L$9,Metrics!$L$2,IF(E150&lt;Metrics!$M$9,Metrics!$M$2,IF(E150&lt;Metrics!$N$9,Metrics!$N$2,IF(E150&lt;Metrics!$O$9,Metrics!$O$2,IF(E150&lt;Metrics!$P$9,Metrics!$P$2,Metrics!$Q$2))))))))))</f>
        <v>0</v>
      </c>
      <c r="U150">
        <f>IF(G150&lt;Metrics!$G$10,Metrics!$G$2,IF(G150&lt;Metrics!$H$10,Metrics!$H$2,IF(G150&lt;Metrics!$I$10,Metrics!$I$2,IF(G150&lt;Metrics!$J$10,Metrics!$J$2,IF(G150&lt;Metrics!$K$10,Metrics!$K$2,IF(G150&lt;Metrics!$L$10,Metrics!$L$2,IF(G150&lt;Metrics!$M$10,Metrics!$M$2,IF(G150&lt;Metrics!$N$10,Metrics!$N$2,IF(G150&lt;Metrics!$O$10,Metrics!$O$2,IF(G150&lt;Metrics!$P$10,Metrics!$P$2,Metrics!$Q$2))))))))))</f>
        <v>0</v>
      </c>
      <c r="V150">
        <f>IF(H150&lt;Metrics!$G$18,Metrics!$G$2,IF(H150&lt;Metrics!$H$18,Metrics!$H$2,IF(H150&lt;Metrics!$I$18,Metrics!$I$2,IF(H150&lt;Metrics!$J$18,Metrics!$J$2,IF(H150&lt;Metrics!$K$18,Metrics!$K$2,IF(H150&lt;Metrics!$L$18,Metrics!$L$2,IF(H150&lt;Metrics!$M$18,Metrics!$M$2,IF(H150&lt;Metrics!$N$18,Metrics!$N$2,IF(H150&lt;Metrics!$O$18,Metrics!$O$2,IF(H150&lt;Metrics!$P$18,Metrics!$P$2,Metrics!$Q$2))))))))))</f>
        <v>5</v>
      </c>
      <c r="W150">
        <f>IF(I150&lt;Metrics!$G$19,Metrics!$G$2,IF(I150&lt;Metrics!$H$19,Metrics!$H$2,IF(I150&lt;Metrics!$I$19,Metrics!$I$2,IF(I150&lt;Metrics!$J$19,Metrics!$J$2,IF(I150&lt;Metrics!$K$19,Metrics!$K$2,IF(I150&lt;Metrics!$L$19,Metrics!$L$2,IF(I150&lt;Metrics!$M$19,Metrics!$M$2,IF(I150&lt;Metrics!$N$19,Metrics!$N$2,IF(I150&lt;Metrics!$O$19,Metrics!$O$2,IF(I150&lt;Metrics!$P$19,Metrics!$P$2,Metrics!$Q$2))))))))))</f>
        <v>4</v>
      </c>
      <c r="X150">
        <f>IF(J150&lt;Metrics!$G$20,Metrics!$G$2,IF(J150&lt;Metrics!$H$20,Metrics!$H$2,IF(J150&lt;Metrics!$I$20,Metrics!$I$2,IF(J150&lt;Metrics!$J$20,Metrics!$J$2,IF(J150&lt;Metrics!$K$20,Metrics!$K$2,IF(J150&lt;Metrics!$L$20,Metrics!$L$2,IF(J150&lt;Metrics!$M$20,Metrics!$M$2,IF(J150&lt;Metrics!$N$20,Metrics!$N$2,IF(J150&lt;Metrics!$O$20,Metrics!$O$2,IF(J150&lt;Metrics!$P$20,Metrics!$P$2,Metrics!$Q$2))))))))))</f>
        <v>2</v>
      </c>
      <c r="Y150">
        <f>IF(K150&lt;Metrics!$G$12,Metrics!$G$2,IF(K150&lt;Metrics!$H$12,Metrics!$H$2,IF(K150&lt;Metrics!$I$12,Metrics!$I$2,IF(K150&lt;Metrics!$J$12,Metrics!$J$2,IF(K150&lt;Metrics!$K$12,Metrics!$K$2,IF(K150&lt;Metrics!$L$12,Metrics!$L$2,IF(K150&lt;Metrics!$M$12,Metrics!$M$2,IF(K150&lt;Metrics!$N$12,Metrics!$N$2,IF(K150&lt;Metrics!$O$12,Metrics!$O$2,IF(K150&lt;Metrics!$P$12,Metrics!$P$2,Metrics!$Q$2))))))))))</f>
        <v>1</v>
      </c>
      <c r="Z150">
        <f>IF(L150&lt;Metrics!$G$13,Metrics!$G$2,IF(L150&lt;Metrics!$H$13,Metrics!$H$2,IF(L150&lt;Metrics!$I$13,Metrics!$I$2,IF(L150&lt;Metrics!$J$13,Metrics!$J$2,IF(L150&lt;Metrics!$K$13,Metrics!$K$2,IF(L150&lt;Metrics!$L$13,Metrics!$L$2,IF(L150&lt;Metrics!$M$13,Metrics!$M$2,IF(L150&lt;Metrics!$N$13,Metrics!$N$2,IF(L150&lt;Metrics!$O$13,Metrics!$O$2,IF(L150&lt;Metrics!$P$13,Metrics!$P$2,Metrics!$Q$2))))))))))</f>
        <v>3</v>
      </c>
      <c r="AA150">
        <f>IF(M150&lt;Metrics!$G$14,Metrics!$G$2,IF(M150&lt;Metrics!$H$14,Metrics!$H$2,IF(M150&lt;Metrics!$I$14,Metrics!$I$2,IF(M150&lt;Metrics!$J$14,Metrics!$J$2,IF(M150&lt;Metrics!$K$14,Metrics!$K$2,IF(M150&lt;Metrics!$L$14,Metrics!$L$2,IF(M150&lt;Metrics!$M$14,Metrics!$M$2,IF(M150&lt;Metrics!$N$14,Metrics!$N$2,IF(M150&lt;Metrics!$O$14,Metrics!$O$2,IF(M150&lt;Metrics!$P$14,Metrics!$P$2,Metrics!$Q$2))))))))))</f>
        <v>3</v>
      </c>
      <c r="AB150">
        <f>IF(N150&lt;Metrics!$G$16,Metrics!$G$2,IF(N150&lt;Metrics!$H$16,Metrics!$H$2,IF(N150&lt;Metrics!$I$16,Metrics!$I$2,IF(N150&lt;Metrics!$J$16,Metrics!$J$2,IF(N150&lt;Metrics!$K$16,Metrics!$K$2,IF(N150&lt;Metrics!$L$16,Metrics!$L$2,IF(N150&lt;Metrics!$M$16,Metrics!$M$2,IF(N150&lt;Metrics!$N$16,Metrics!$N$2,IF(N150&lt;Metrics!$O$16,Metrics!$O$2,IF(N150&lt;Metrics!$P$16,Metrics!$P$2,Metrics!$Q$2))))))))))</f>
        <v>6</v>
      </c>
      <c r="AC150">
        <f>IF(O150&lt;Metrics!$G$22,Metrics!$G$2,IF(O150&lt;Metrics!$H$22,Metrics!$H$2,IF(O150&lt;Metrics!$I$22,Metrics!$I$2,IF(O150&lt;Metrics!$J$22,Metrics!$J$2,IF(O150&lt;Metrics!$K$22,Metrics!$K$2,IF(O150&lt;Metrics!$L$22,Metrics!$L$2,IF(O150&lt;Metrics!$M$22,Metrics!$M$2,IF(O150&lt;Metrics!$N$22,Metrics!$N$2,IF(O150&lt;Metrics!$O$22,Metrics!$O$2,IF(O150&lt;Metrics!$P$22,Metrics!$P$2,Metrics!$Q$2))))))))))</f>
        <v>1</v>
      </c>
      <c r="AD150" s="38">
        <f>(P150*Metrics!F$4)+(Q150*Metrics!F$8)+(S150*Metrics!F$9)+(U150*Metrics!F$10)+(V150*Metrics!F$18)+('Final Metrics'!W164*Metrics!F$19)+('Final Metrics'!X164*Metrics!F$20)+('Final Metrics'!Y164*Metrics!F$12)+('Final Metrics'!Z164*Metrics!F$13)+('Final Metrics'!AA164*Metrics!F$14)+('Final Metrics'!AB164*Metrics!F$16)</f>
        <v>45.375</v>
      </c>
      <c r="AE150" s="39">
        <f>AD150/AD$1</f>
        <v>4.5374999999999999E-2</v>
      </c>
    </row>
    <row r="151" spans="1:31">
      <c r="A151" s="12" t="s">
        <v>369</v>
      </c>
      <c r="B151" s="14">
        <v>5</v>
      </c>
      <c r="C151" s="16"/>
      <c r="D151" s="14"/>
      <c r="E151" s="14"/>
      <c r="F151" s="14"/>
      <c r="G151" s="14">
        <v>0</v>
      </c>
      <c r="H151" s="98">
        <v>19</v>
      </c>
      <c r="I151" s="98">
        <v>689</v>
      </c>
      <c r="J151" s="98">
        <v>50</v>
      </c>
      <c r="K151" s="98">
        <v>2435</v>
      </c>
      <c r="L151" s="98">
        <v>7</v>
      </c>
      <c r="M151" s="98">
        <v>3340</v>
      </c>
      <c r="N151" s="98">
        <v>57</v>
      </c>
      <c r="O151" s="45">
        <v>91</v>
      </c>
      <c r="P151">
        <f>IF(B151&lt;Metrics!$G$4,Metrics!$G$2,IF(B151&lt;Metrics!$H$4,Metrics!$H$2,IF(B151&lt;Metrics!$I$4,Metrics!$I$2,IF(B151&lt;Metrics!$J$4,Metrics!$J$2,IF(B151&lt;Metrics!$K$4,Metrics!$K$2,IF(B151&lt;Metrics!$L$4,Metrics!$L$2,IF(B151&lt;Metrics!$M$4,Metrics!$M$2,IF(B151&lt;Metrics!$N$4,Metrics!$N$2,IF(B151&lt;Metrics!$O$4,Metrics!$O$2,IF(B151&lt;Metrics!$P$4,Metrics!$P$2,Metrics!Q$2))))))))))</f>
        <v>0</v>
      </c>
      <c r="Q151">
        <f>IF(C151=Metrics!$G$8,Metrics!$G$2,IF(C151&lt;Metrics!$H$8,Metrics!$H$2,IF(C151&lt;Metrics!$I$8,Metrics!$I$2,IF(C151&lt;Metrics!$J$8,Metrics!$J$2,IF(C151&lt;Metrics!$K$8,Metrics!$K$2,IF(C151&lt;Metrics!$L$8,Metrics!$L$2,IF(C151&lt;Metrics!$M$8,Metrics!$M$2,IF(C151&lt;Metrics!$N$8,Metrics!$N$2,IF(C151&lt;Metrics!$O$8,Metrics!$O$2,IF(C151&lt;Metrics!$P$8,Metrics!$P$2,Metrics!$Q$2))))))))))</f>
        <v>0</v>
      </c>
      <c r="S151">
        <f>IF(E151&lt;Metrics!$G$9,Metrics!$G$2,IF(E151&lt;Metrics!$H$9,Metrics!$H$2,IF(E151&lt;Metrics!$I$9,Metrics!$I$2,IF(E151&lt;Metrics!$J$9,Metrics!$J$2,IF(E151&lt;Metrics!$K$9,Metrics!$K$2,IF(E151&lt;Metrics!$L$9,Metrics!$L$2,IF(E151&lt;Metrics!$M$9,Metrics!$M$2,IF(E151&lt;Metrics!$N$9,Metrics!$N$2,IF(E151&lt;Metrics!$O$9,Metrics!$O$2,IF(E151&lt;Metrics!$P$9,Metrics!$P$2,Metrics!$Q$2))))))))))</f>
        <v>0</v>
      </c>
      <c r="U151">
        <f>IF(G151&lt;Metrics!$G$10,Metrics!$G$2,IF(G151&lt;Metrics!$H$10,Metrics!$H$2,IF(G151&lt;Metrics!$I$10,Metrics!$I$2,IF(G151&lt;Metrics!$J$10,Metrics!$J$2,IF(G151&lt;Metrics!$K$10,Metrics!$K$2,IF(G151&lt;Metrics!$L$10,Metrics!$L$2,IF(G151&lt;Metrics!$M$10,Metrics!$M$2,IF(G151&lt;Metrics!$N$10,Metrics!$N$2,IF(G151&lt;Metrics!$O$10,Metrics!$O$2,IF(G151&lt;Metrics!$P$10,Metrics!$P$2,Metrics!$Q$2))))))))))</f>
        <v>0</v>
      </c>
      <c r="V151">
        <f>IF(H151&lt;Metrics!$G$18,Metrics!$G$2,IF(H151&lt;Metrics!$H$18,Metrics!$H$2,IF(H151&lt;Metrics!$I$18,Metrics!$I$2,IF(H151&lt;Metrics!$J$18,Metrics!$J$2,IF(H151&lt;Metrics!$K$18,Metrics!$K$2,IF(H151&lt;Metrics!$L$18,Metrics!$L$2,IF(H151&lt;Metrics!$M$18,Metrics!$M$2,IF(H151&lt;Metrics!$N$18,Metrics!$N$2,IF(H151&lt;Metrics!$O$18,Metrics!$O$2,IF(H151&lt;Metrics!$P$18,Metrics!$P$2,Metrics!$Q$2))))))))))</f>
        <v>0</v>
      </c>
      <c r="W151">
        <f>IF(I151&lt;Metrics!$G$19,Metrics!$G$2,IF(I151&lt;Metrics!$H$19,Metrics!$H$2,IF(I151&lt;Metrics!$I$19,Metrics!$I$2,IF(I151&lt;Metrics!$J$19,Metrics!$J$2,IF(I151&lt;Metrics!$K$19,Metrics!$K$2,IF(I151&lt;Metrics!$L$19,Metrics!$L$2,IF(I151&lt;Metrics!$M$19,Metrics!$M$2,IF(I151&lt;Metrics!$N$19,Metrics!$N$2,IF(I151&lt;Metrics!$O$19,Metrics!$O$2,IF(I151&lt;Metrics!$P$19,Metrics!$P$2,Metrics!$Q$2))))))))))</f>
        <v>5</v>
      </c>
      <c r="X151">
        <f>IF(J151&lt;Metrics!$G$20,Metrics!$G$2,IF(J151&lt;Metrics!$H$20,Metrics!$H$2,IF(J151&lt;Metrics!$I$20,Metrics!$I$2,IF(J151&lt;Metrics!$J$20,Metrics!$J$2,IF(J151&lt;Metrics!$K$20,Metrics!$K$2,IF(J151&lt;Metrics!$L$20,Metrics!$L$2,IF(J151&lt;Metrics!$M$20,Metrics!$M$2,IF(J151&lt;Metrics!$N$20,Metrics!$N$2,IF(J151&lt;Metrics!$O$20,Metrics!$O$2,IF(J151&lt;Metrics!$P$20,Metrics!$P$2,Metrics!$Q$2))))))))))</f>
        <v>5</v>
      </c>
      <c r="Y151">
        <f>IF(K151&lt;Metrics!$G$12,Metrics!$G$2,IF(K151&lt;Metrics!$H$12,Metrics!$H$2,IF(K151&lt;Metrics!$I$12,Metrics!$I$2,IF(K151&lt;Metrics!$J$12,Metrics!$J$2,IF(K151&lt;Metrics!$K$12,Metrics!$K$2,IF(K151&lt;Metrics!$L$12,Metrics!$L$2,IF(K151&lt;Metrics!$M$12,Metrics!$M$2,IF(K151&lt;Metrics!$N$12,Metrics!$N$2,IF(K151&lt;Metrics!$O$12,Metrics!$O$2,IF(K151&lt;Metrics!$P$12,Metrics!$P$2,Metrics!$Q$2))))))))))</f>
        <v>2</v>
      </c>
      <c r="Z151">
        <f>IF(L151&lt;Metrics!$G$13,Metrics!$G$2,IF(L151&lt;Metrics!$H$13,Metrics!$H$2,IF(L151&lt;Metrics!$I$13,Metrics!$I$2,IF(L151&lt;Metrics!$J$13,Metrics!$J$2,IF(L151&lt;Metrics!$K$13,Metrics!$K$2,IF(L151&lt;Metrics!$L$13,Metrics!$L$2,IF(L151&lt;Metrics!$M$13,Metrics!$M$2,IF(L151&lt;Metrics!$N$13,Metrics!$N$2,IF(L151&lt;Metrics!$O$13,Metrics!$O$2,IF(L151&lt;Metrics!$P$13,Metrics!$P$2,Metrics!$Q$2))))))))))</f>
        <v>0</v>
      </c>
      <c r="AA151">
        <f>IF(M151&lt;Metrics!$G$14,Metrics!$G$2,IF(M151&lt;Metrics!$H$14,Metrics!$H$2,IF(M151&lt;Metrics!$I$14,Metrics!$I$2,IF(M151&lt;Metrics!$J$14,Metrics!$J$2,IF(M151&lt;Metrics!$K$14,Metrics!$K$2,IF(M151&lt;Metrics!$L$14,Metrics!$L$2,IF(M151&lt;Metrics!$M$14,Metrics!$M$2,IF(M151&lt;Metrics!$N$14,Metrics!$N$2,IF(M151&lt;Metrics!$O$14,Metrics!$O$2,IF(M151&lt;Metrics!$P$14,Metrics!$P$2,Metrics!$Q$2))))))))))</f>
        <v>2</v>
      </c>
      <c r="AB151">
        <f>IF(N151&lt;Metrics!$G$16,Metrics!$G$2,IF(N151&lt;Metrics!$H$16,Metrics!$H$2,IF(N151&lt;Metrics!$I$16,Metrics!$I$2,IF(N151&lt;Metrics!$J$16,Metrics!$J$2,IF(N151&lt;Metrics!$K$16,Metrics!$K$2,IF(N151&lt;Metrics!$L$16,Metrics!$L$2,IF(N151&lt;Metrics!$M$16,Metrics!$M$2,IF(N151&lt;Metrics!$N$16,Metrics!$N$2,IF(N151&lt;Metrics!$O$16,Metrics!$O$2,IF(N151&lt;Metrics!$P$16,Metrics!$P$2,Metrics!$Q$2))))))))))</f>
        <v>7</v>
      </c>
      <c r="AC151">
        <f>IF(O151&lt;Metrics!$G$22,Metrics!$G$2,IF(O151&lt;Metrics!$H$22,Metrics!$H$2,IF(O151&lt;Metrics!$I$22,Metrics!$I$2,IF(O151&lt;Metrics!$J$22,Metrics!$J$2,IF(O151&lt;Metrics!$K$22,Metrics!$K$2,IF(O151&lt;Metrics!$L$22,Metrics!$L$2,IF(O151&lt;Metrics!$M$22,Metrics!$M$2,IF(O151&lt;Metrics!$N$22,Metrics!$N$2,IF(O151&lt;Metrics!$O$22,Metrics!$O$2,IF(O151&lt;Metrics!$P$22,Metrics!$P$2,Metrics!$Q$2))))))))))</f>
        <v>1</v>
      </c>
      <c r="AD151" s="38">
        <f>(P151*Metrics!F$4)+(Q151*Metrics!F$8)+(S151*Metrics!F$9)+(U151*Metrics!F$10)+(V151*Metrics!F$18)+('Final Metrics'!W127*Metrics!F$19)+('Final Metrics'!X127*Metrics!F$20)+('Final Metrics'!Y127*Metrics!F$12)+('Final Metrics'!Z127*Metrics!F$13)+('Final Metrics'!AA127*Metrics!F$14)+('Final Metrics'!AB127*Metrics!F$16)</f>
        <v>26.875</v>
      </c>
      <c r="AE151" s="39">
        <f>AD151/AD$1</f>
        <v>2.6875E-2</v>
      </c>
    </row>
    <row r="152" spans="1:31">
      <c r="A152" s="12" t="s">
        <v>372</v>
      </c>
      <c r="B152" s="14">
        <v>20</v>
      </c>
      <c r="C152" s="16"/>
      <c r="D152" s="14"/>
      <c r="E152" s="14"/>
      <c r="F152" s="14"/>
      <c r="G152" s="14">
        <v>0</v>
      </c>
      <c r="H152" s="98">
        <v>51</v>
      </c>
      <c r="I152" s="98">
        <v>859</v>
      </c>
      <c r="J152" s="98">
        <v>57</v>
      </c>
      <c r="K152" s="98">
        <v>2835</v>
      </c>
      <c r="L152" s="98">
        <v>445</v>
      </c>
      <c r="M152" s="98">
        <v>52343</v>
      </c>
      <c r="N152" s="98">
        <v>63</v>
      </c>
      <c r="O152" s="48">
        <v>584</v>
      </c>
      <c r="P152">
        <f>IF(B152&lt;Metrics!$G$4,Metrics!$G$2,IF(B152&lt;Metrics!$H$4,Metrics!$H$2,IF(B152&lt;Metrics!$I$4,Metrics!$I$2,IF(B152&lt;Metrics!$J$4,Metrics!$J$2,IF(B152&lt;Metrics!$K$4,Metrics!$K$2,IF(B152&lt;Metrics!$L$4,Metrics!$L$2,IF(B152&lt;Metrics!$M$4,Metrics!$M$2,IF(B152&lt;Metrics!$N$4,Metrics!$N$2,IF(B152&lt;Metrics!$O$4,Metrics!$O$2,IF(B152&lt;Metrics!$P$4,Metrics!$P$2,Metrics!Q$2))))))))))</f>
        <v>0</v>
      </c>
      <c r="Q152">
        <f>IF(C152=Metrics!$G$8,Metrics!$G$2,IF(C152&lt;Metrics!$H$8,Metrics!$H$2,IF(C152&lt;Metrics!$I$8,Metrics!$I$2,IF(C152&lt;Metrics!$J$8,Metrics!$J$2,IF(C152&lt;Metrics!$K$8,Metrics!$K$2,IF(C152&lt;Metrics!$L$8,Metrics!$L$2,IF(C152&lt;Metrics!$M$8,Metrics!$M$2,IF(C152&lt;Metrics!$N$8,Metrics!$N$2,IF(C152&lt;Metrics!$O$8,Metrics!$O$2,IF(C152&lt;Metrics!$P$8,Metrics!$P$2,Metrics!$Q$2))))))))))</f>
        <v>0</v>
      </c>
      <c r="S152">
        <f>IF(E152&lt;Metrics!$G$9,Metrics!$G$2,IF(E152&lt;Metrics!$H$9,Metrics!$H$2,IF(E152&lt;Metrics!$I$9,Metrics!$I$2,IF(E152&lt;Metrics!$J$9,Metrics!$J$2,IF(E152&lt;Metrics!$K$9,Metrics!$K$2,IF(E152&lt;Metrics!$L$9,Metrics!$L$2,IF(E152&lt;Metrics!$M$9,Metrics!$M$2,IF(E152&lt;Metrics!$N$9,Metrics!$N$2,IF(E152&lt;Metrics!$O$9,Metrics!$O$2,IF(E152&lt;Metrics!$P$9,Metrics!$P$2,Metrics!$Q$2))))))))))</f>
        <v>0</v>
      </c>
      <c r="U152">
        <f>IF(G152&lt;Metrics!$G$10,Metrics!$G$2,IF(G152&lt;Metrics!$H$10,Metrics!$H$2,IF(G152&lt;Metrics!$I$10,Metrics!$I$2,IF(G152&lt;Metrics!$J$10,Metrics!$J$2,IF(G152&lt;Metrics!$K$10,Metrics!$K$2,IF(G152&lt;Metrics!$L$10,Metrics!$L$2,IF(G152&lt;Metrics!$M$10,Metrics!$M$2,IF(G152&lt;Metrics!$N$10,Metrics!$N$2,IF(G152&lt;Metrics!$O$10,Metrics!$O$2,IF(G152&lt;Metrics!$P$10,Metrics!$P$2,Metrics!$Q$2))))))))))</f>
        <v>0</v>
      </c>
      <c r="V152">
        <f>IF(H152&lt;Metrics!$G$18,Metrics!$G$2,IF(H152&lt;Metrics!$H$18,Metrics!$H$2,IF(H152&lt;Metrics!$I$18,Metrics!$I$2,IF(H152&lt;Metrics!$J$18,Metrics!$J$2,IF(H152&lt;Metrics!$K$18,Metrics!$K$2,IF(H152&lt;Metrics!$L$18,Metrics!$L$2,IF(H152&lt;Metrics!$M$18,Metrics!$M$2,IF(H152&lt;Metrics!$N$18,Metrics!$N$2,IF(H152&lt;Metrics!$O$18,Metrics!$O$2,IF(H152&lt;Metrics!$P$18,Metrics!$P$2,Metrics!$Q$2))))))))))</f>
        <v>7</v>
      </c>
      <c r="W152">
        <f>IF(I152&lt;Metrics!$G$19,Metrics!$G$2,IF(I152&lt;Metrics!$H$19,Metrics!$H$2,IF(I152&lt;Metrics!$I$19,Metrics!$I$2,IF(I152&lt;Metrics!$J$19,Metrics!$J$2,IF(I152&lt;Metrics!$K$19,Metrics!$K$2,IF(I152&lt;Metrics!$L$19,Metrics!$L$2,IF(I152&lt;Metrics!$M$19,Metrics!$M$2,IF(I152&lt;Metrics!$N$19,Metrics!$N$2,IF(I152&lt;Metrics!$O$19,Metrics!$O$2,IF(I152&lt;Metrics!$P$19,Metrics!$P$2,Metrics!$Q$2))))))))))</f>
        <v>8</v>
      </c>
      <c r="X152">
        <f>IF(J152&lt;Metrics!$G$20,Metrics!$G$2,IF(J152&lt;Metrics!$H$20,Metrics!$H$2,IF(J152&lt;Metrics!$I$20,Metrics!$I$2,IF(J152&lt;Metrics!$J$20,Metrics!$J$2,IF(J152&lt;Metrics!$K$20,Metrics!$K$2,IF(J152&lt;Metrics!$L$20,Metrics!$L$2,IF(J152&lt;Metrics!$M$20,Metrics!$M$2,IF(J152&lt;Metrics!$N$20,Metrics!$N$2,IF(J152&lt;Metrics!$O$20,Metrics!$O$2,IF(J152&lt;Metrics!$P$20,Metrics!$P$2,Metrics!$Q$2))))))))))</f>
        <v>7</v>
      </c>
      <c r="Y152">
        <f>IF(K152&lt;Metrics!$G$12,Metrics!$G$2,IF(K152&lt;Metrics!$H$12,Metrics!$H$2,IF(K152&lt;Metrics!$I$12,Metrics!$I$2,IF(K152&lt;Metrics!$J$12,Metrics!$J$2,IF(K152&lt;Metrics!$K$12,Metrics!$K$2,IF(K152&lt;Metrics!$L$12,Metrics!$L$2,IF(K152&lt;Metrics!$M$12,Metrics!$M$2,IF(K152&lt;Metrics!$N$12,Metrics!$N$2,IF(K152&lt;Metrics!$O$12,Metrics!$O$2,IF(K152&lt;Metrics!$P$12,Metrics!$P$2,Metrics!$Q$2))))))))))</f>
        <v>2</v>
      </c>
      <c r="Z152">
        <f>IF(L152&lt;Metrics!$G$13,Metrics!$G$2,IF(L152&lt;Metrics!$H$13,Metrics!$H$2,IF(L152&lt;Metrics!$I$13,Metrics!$I$2,IF(L152&lt;Metrics!$J$13,Metrics!$J$2,IF(L152&lt;Metrics!$K$13,Metrics!$K$2,IF(L152&lt;Metrics!$L$13,Metrics!$L$2,IF(L152&lt;Metrics!$M$13,Metrics!$M$2,IF(L152&lt;Metrics!$N$13,Metrics!$N$2,IF(L152&lt;Metrics!$O$13,Metrics!$O$2,IF(L152&lt;Metrics!$P$13,Metrics!$P$2,Metrics!$Q$2))))))))))</f>
        <v>2</v>
      </c>
      <c r="AA152">
        <f>IF(M152&lt;Metrics!$G$14,Metrics!$G$2,IF(M152&lt;Metrics!$H$14,Metrics!$H$2,IF(M152&lt;Metrics!$I$14,Metrics!$I$2,IF(M152&lt;Metrics!$J$14,Metrics!$J$2,IF(M152&lt;Metrics!$K$14,Metrics!$K$2,IF(M152&lt;Metrics!$L$14,Metrics!$L$2,IF(M152&lt;Metrics!$M$14,Metrics!$M$2,IF(M152&lt;Metrics!$N$14,Metrics!$N$2,IF(M152&lt;Metrics!$O$14,Metrics!$O$2,IF(M152&lt;Metrics!$P$14,Metrics!$P$2,Metrics!$Q$2))))))))))</f>
        <v>8</v>
      </c>
      <c r="AB152">
        <f>IF(N152&lt;Metrics!$G$16,Metrics!$G$2,IF(N152&lt;Metrics!$H$16,Metrics!$H$2,IF(N152&lt;Metrics!$I$16,Metrics!$I$2,IF(N152&lt;Metrics!$J$16,Metrics!$J$2,IF(N152&lt;Metrics!$K$16,Metrics!$K$2,IF(N152&lt;Metrics!$L$16,Metrics!$L$2,IF(N152&lt;Metrics!$M$16,Metrics!$M$2,IF(N152&lt;Metrics!$N$16,Metrics!$N$2,IF(N152&lt;Metrics!$O$16,Metrics!$O$2,IF(N152&lt;Metrics!$P$16,Metrics!$P$2,Metrics!$Q$2))))))))))</f>
        <v>8</v>
      </c>
      <c r="AC152">
        <f>IF(O152&lt;Metrics!$G$22,Metrics!$G$2,IF(O152&lt;Metrics!$H$22,Metrics!$H$2,IF(O152&lt;Metrics!$I$22,Metrics!$I$2,IF(O152&lt;Metrics!$J$22,Metrics!$J$2,IF(O152&lt;Metrics!$K$22,Metrics!$K$2,IF(O152&lt;Metrics!$L$22,Metrics!$L$2,IF(O152&lt;Metrics!$M$22,Metrics!$M$2,IF(O152&lt;Metrics!$N$22,Metrics!$N$2,IF(O152&lt;Metrics!$O$22,Metrics!$O$2,IF(O152&lt;Metrics!$P$22,Metrics!$P$2,Metrics!$Q$2))))))))))</f>
        <v>3</v>
      </c>
      <c r="AD152" s="38">
        <f>(P152*Metrics!F$4)+(Q152*Metrics!F$8)+(S152*Metrics!F$9)+(U152*Metrics!F$10)+(V152*Metrics!F$18)+('Final Metrics'!W100*Metrics!F$19)+('Final Metrics'!X100*Metrics!F$20)+('Final Metrics'!Y100*Metrics!F$12)+('Final Metrics'!Z100*Metrics!F$13)+('Final Metrics'!AA100*Metrics!F$14)+('Final Metrics'!AB100*Metrics!F$16)</f>
        <v>75.875</v>
      </c>
      <c r="AE152" s="39">
        <f>AD152/AD$1</f>
        <v>7.5874999999999998E-2</v>
      </c>
    </row>
    <row r="153" spans="1:31">
      <c r="A153" s="12" t="s">
        <v>375</v>
      </c>
      <c r="B153" s="14">
        <v>103</v>
      </c>
      <c r="C153" s="16"/>
      <c r="D153" s="14"/>
      <c r="E153" s="14"/>
      <c r="F153" s="14"/>
      <c r="G153" s="14">
        <v>0</v>
      </c>
      <c r="H153" s="98">
        <v>57</v>
      </c>
      <c r="I153" s="98">
        <v>963</v>
      </c>
      <c r="J153" s="98">
        <v>69</v>
      </c>
      <c r="K153" s="98">
        <v>20667</v>
      </c>
      <c r="L153" s="98">
        <v>4120</v>
      </c>
      <c r="M153" s="98">
        <v>13626</v>
      </c>
      <c r="N153" s="98">
        <v>82</v>
      </c>
      <c r="O153" s="48">
        <v>0</v>
      </c>
      <c r="P153">
        <f>IF(B153&lt;Metrics!$G$4,Metrics!$G$2,IF(B153&lt;Metrics!$H$4,Metrics!$H$2,IF(B153&lt;Metrics!$I$4,Metrics!$I$2,IF(B153&lt;Metrics!$J$4,Metrics!$J$2,IF(B153&lt;Metrics!$K$4,Metrics!$K$2,IF(B153&lt;Metrics!$L$4,Metrics!$L$2,IF(B153&lt;Metrics!$M$4,Metrics!$M$2,IF(B153&lt;Metrics!$N$4,Metrics!$N$2,IF(B153&lt;Metrics!$O$4,Metrics!$O$2,IF(B153&lt;Metrics!$P$4,Metrics!$P$2,Metrics!Q$2))))))))))</f>
        <v>2</v>
      </c>
      <c r="Q153">
        <f>IF(C153=Metrics!$G$8,Metrics!$G$2,IF(C153&lt;Metrics!$H$8,Metrics!$H$2,IF(C153&lt;Metrics!$I$8,Metrics!$I$2,IF(C153&lt;Metrics!$J$8,Metrics!$J$2,IF(C153&lt;Metrics!$K$8,Metrics!$K$2,IF(C153&lt;Metrics!$L$8,Metrics!$L$2,IF(C153&lt;Metrics!$M$8,Metrics!$M$2,IF(C153&lt;Metrics!$N$8,Metrics!$N$2,IF(C153&lt;Metrics!$O$8,Metrics!$O$2,IF(C153&lt;Metrics!$P$8,Metrics!$P$2,Metrics!$Q$2))))))))))</f>
        <v>0</v>
      </c>
      <c r="S153">
        <f>IF(E153&lt;Metrics!$G$9,Metrics!$G$2,IF(E153&lt;Metrics!$H$9,Metrics!$H$2,IF(E153&lt;Metrics!$I$9,Metrics!$I$2,IF(E153&lt;Metrics!$J$9,Metrics!$J$2,IF(E153&lt;Metrics!$K$9,Metrics!$K$2,IF(E153&lt;Metrics!$L$9,Metrics!$L$2,IF(E153&lt;Metrics!$M$9,Metrics!$M$2,IF(E153&lt;Metrics!$N$9,Metrics!$N$2,IF(E153&lt;Metrics!$O$9,Metrics!$O$2,IF(E153&lt;Metrics!$P$9,Metrics!$P$2,Metrics!$Q$2))))))))))</f>
        <v>0</v>
      </c>
      <c r="U153">
        <f>IF(G153&lt;Metrics!$G$10,Metrics!$G$2,IF(G153&lt;Metrics!$H$10,Metrics!$H$2,IF(G153&lt;Metrics!$I$10,Metrics!$I$2,IF(G153&lt;Metrics!$J$10,Metrics!$J$2,IF(G153&lt;Metrics!$K$10,Metrics!$K$2,IF(G153&lt;Metrics!$L$10,Metrics!$L$2,IF(G153&lt;Metrics!$M$10,Metrics!$M$2,IF(G153&lt;Metrics!$N$10,Metrics!$N$2,IF(G153&lt;Metrics!$O$10,Metrics!$O$2,IF(G153&lt;Metrics!$P$10,Metrics!$P$2,Metrics!$Q$2))))))))))</f>
        <v>0</v>
      </c>
      <c r="V153">
        <f>IF(H153&lt;Metrics!$G$18,Metrics!$G$2,IF(H153&lt;Metrics!$H$18,Metrics!$H$2,IF(H153&lt;Metrics!$I$18,Metrics!$I$2,IF(H153&lt;Metrics!$J$18,Metrics!$J$2,IF(H153&lt;Metrics!$K$18,Metrics!$K$2,IF(H153&lt;Metrics!$L$18,Metrics!$L$2,IF(H153&lt;Metrics!$M$18,Metrics!$M$2,IF(H153&lt;Metrics!$N$18,Metrics!$N$2,IF(H153&lt;Metrics!$O$18,Metrics!$O$2,IF(H153&lt;Metrics!$P$18,Metrics!$P$2,Metrics!$Q$2))))))))))</f>
        <v>8</v>
      </c>
      <c r="W153">
        <f>IF(I153&lt;Metrics!$G$19,Metrics!$G$2,IF(I153&lt;Metrics!$H$19,Metrics!$H$2,IF(I153&lt;Metrics!$I$19,Metrics!$I$2,IF(I153&lt;Metrics!$J$19,Metrics!$J$2,IF(I153&lt;Metrics!$K$19,Metrics!$K$2,IF(I153&lt;Metrics!$L$19,Metrics!$L$2,IF(I153&lt;Metrics!$M$19,Metrics!$M$2,IF(I153&lt;Metrics!$N$19,Metrics!$N$2,IF(I153&lt;Metrics!$O$19,Metrics!$O$2,IF(I153&lt;Metrics!$P$19,Metrics!$P$2,Metrics!$Q$2))))))))))</f>
        <v>10</v>
      </c>
      <c r="X153">
        <f>IF(J153&lt;Metrics!$G$20,Metrics!$G$2,IF(J153&lt;Metrics!$H$20,Metrics!$H$2,IF(J153&lt;Metrics!$I$20,Metrics!$I$2,IF(J153&lt;Metrics!$J$20,Metrics!$J$2,IF(J153&lt;Metrics!$K$20,Metrics!$K$2,IF(J153&lt;Metrics!$L$20,Metrics!$L$2,IF(J153&lt;Metrics!$M$20,Metrics!$M$2,IF(J153&lt;Metrics!$N$20,Metrics!$N$2,IF(J153&lt;Metrics!$O$20,Metrics!$O$2,IF(J153&lt;Metrics!$P$20,Metrics!$P$2,Metrics!$Q$2))))))))))</f>
        <v>8</v>
      </c>
      <c r="Y153">
        <f>IF(K153&lt;Metrics!$G$12,Metrics!$G$2,IF(K153&lt;Metrics!$H$12,Metrics!$H$2,IF(K153&lt;Metrics!$I$12,Metrics!$I$2,IF(K153&lt;Metrics!$J$12,Metrics!$J$2,IF(K153&lt;Metrics!$K$12,Metrics!$K$2,IF(K153&lt;Metrics!$L$12,Metrics!$L$2,IF(K153&lt;Metrics!$M$12,Metrics!$M$2,IF(K153&lt;Metrics!$N$12,Metrics!$N$2,IF(K153&lt;Metrics!$O$12,Metrics!$O$2,IF(K153&lt;Metrics!$P$12,Metrics!$P$2,Metrics!$Q$2))))))))))</f>
        <v>5</v>
      </c>
      <c r="Z153">
        <f>IF(L153&lt;Metrics!$G$13,Metrics!$G$2,IF(L153&lt;Metrics!$H$13,Metrics!$H$2,IF(L153&lt;Metrics!$I$13,Metrics!$I$2,IF(L153&lt;Metrics!$J$13,Metrics!$J$2,IF(L153&lt;Metrics!$K$13,Metrics!$K$2,IF(L153&lt;Metrics!$L$13,Metrics!$L$2,IF(L153&lt;Metrics!$M$13,Metrics!$M$2,IF(L153&lt;Metrics!$N$13,Metrics!$N$2,IF(L153&lt;Metrics!$O$13,Metrics!$O$2,IF(L153&lt;Metrics!$P$13,Metrics!$P$2,Metrics!$Q$2))))))))))</f>
        <v>6</v>
      </c>
      <c r="AA153">
        <f>IF(M153&lt;Metrics!$G$14,Metrics!$G$2,IF(M153&lt;Metrics!$H$14,Metrics!$H$2,IF(M153&lt;Metrics!$I$14,Metrics!$I$2,IF(M153&lt;Metrics!$J$14,Metrics!$J$2,IF(M153&lt;Metrics!$K$14,Metrics!$K$2,IF(M153&lt;Metrics!$L$14,Metrics!$L$2,IF(M153&lt;Metrics!$M$14,Metrics!$M$2,IF(M153&lt;Metrics!$N$14,Metrics!$N$2,IF(M153&lt;Metrics!$O$14,Metrics!$O$2,IF(M153&lt;Metrics!$P$14,Metrics!$P$2,Metrics!$Q$2))))))))))</f>
        <v>5</v>
      </c>
      <c r="AB153">
        <f>IF(N153&lt;Metrics!$G$16,Metrics!$G$2,IF(N153&lt;Metrics!$H$16,Metrics!$H$2,IF(N153&lt;Metrics!$I$16,Metrics!$I$2,IF(N153&lt;Metrics!$J$16,Metrics!$J$2,IF(N153&lt;Metrics!$K$16,Metrics!$K$2,IF(N153&lt;Metrics!$L$16,Metrics!$L$2,IF(N153&lt;Metrics!$M$16,Metrics!$M$2,IF(N153&lt;Metrics!$N$16,Metrics!$N$2,IF(N153&lt;Metrics!$O$16,Metrics!$O$2,IF(N153&lt;Metrics!$P$16,Metrics!$P$2,Metrics!$Q$2))))))))))</f>
        <v>10</v>
      </c>
      <c r="AC153">
        <f>IF(O153&lt;Metrics!$G$22,Metrics!$G$2,IF(O153&lt;Metrics!$H$22,Metrics!$H$2,IF(O153&lt;Metrics!$I$22,Metrics!$I$2,IF(O153&lt;Metrics!$J$22,Metrics!$J$2,IF(O153&lt;Metrics!$K$22,Metrics!$K$2,IF(O153&lt;Metrics!$L$22,Metrics!$L$2,IF(O153&lt;Metrics!$M$22,Metrics!$M$2,IF(O153&lt;Metrics!$N$22,Metrics!$N$2,IF(O153&lt;Metrics!$O$22,Metrics!$O$2,IF(O153&lt;Metrics!$P$22,Metrics!$P$2,Metrics!$Q$2))))))))))</f>
        <v>0</v>
      </c>
      <c r="AD153" s="38">
        <f>(P153*Metrics!F$4)+(Q153*Metrics!F$8)+(S153*Metrics!F$9)+(U153*Metrics!F$10)+(V153*Metrics!F$18)+('Final Metrics'!W65*Metrics!F$19)+('Final Metrics'!X65*Metrics!F$20)+('Final Metrics'!Y65*Metrics!F$12)+('Final Metrics'!Z65*Metrics!F$13)+('Final Metrics'!AA65*Metrics!F$14)+('Final Metrics'!AB65*Metrics!F$16)</f>
        <v>116.125</v>
      </c>
      <c r="AE153" s="39">
        <f>AD153/AD$1</f>
        <v>0.11612500000000001</v>
      </c>
    </row>
    <row r="154" spans="1:31">
      <c r="A154" s="12" t="s">
        <v>378</v>
      </c>
      <c r="B154" s="14"/>
      <c r="C154" s="16"/>
      <c r="D154" s="14"/>
      <c r="E154" s="14"/>
      <c r="F154" s="14"/>
      <c r="G154" s="14">
        <v>0</v>
      </c>
      <c r="H154" s="98"/>
      <c r="I154" s="98"/>
      <c r="J154" s="98"/>
      <c r="K154" s="98"/>
      <c r="L154" s="98"/>
      <c r="M154" s="98"/>
      <c r="N154" s="98"/>
      <c r="O154" s="45"/>
      <c r="P154">
        <f>IF(B154&lt;Metrics!$G$4,Metrics!$G$2,IF(B154&lt;Metrics!$H$4,Metrics!$H$2,IF(B154&lt;Metrics!$I$4,Metrics!$I$2,IF(B154&lt;Metrics!$J$4,Metrics!$J$2,IF(B154&lt;Metrics!$K$4,Metrics!$K$2,IF(B154&lt;Metrics!$L$4,Metrics!$L$2,IF(B154&lt;Metrics!$M$4,Metrics!$M$2,IF(B154&lt;Metrics!$N$4,Metrics!$N$2,IF(B154&lt;Metrics!$O$4,Metrics!$O$2,IF(B154&lt;Metrics!$P$4,Metrics!$P$2,Metrics!Q$2))))))))))</f>
        <v>0</v>
      </c>
      <c r="Q154">
        <f>IF(C154=Metrics!$G$8,Metrics!$G$2,IF(C154&lt;Metrics!$H$8,Metrics!$H$2,IF(C154&lt;Metrics!$I$8,Metrics!$I$2,IF(C154&lt;Metrics!$J$8,Metrics!$J$2,IF(C154&lt;Metrics!$K$8,Metrics!$K$2,IF(C154&lt;Metrics!$L$8,Metrics!$L$2,IF(C154&lt;Metrics!$M$8,Metrics!$M$2,IF(C154&lt;Metrics!$N$8,Metrics!$N$2,IF(C154&lt;Metrics!$O$8,Metrics!$O$2,IF(C154&lt;Metrics!$P$8,Metrics!$P$2,Metrics!$Q$2))))))))))</f>
        <v>0</v>
      </c>
      <c r="S154">
        <f>IF(E154&lt;Metrics!$G$9,Metrics!$G$2,IF(E154&lt;Metrics!$H$9,Metrics!$H$2,IF(E154&lt;Metrics!$I$9,Metrics!$I$2,IF(E154&lt;Metrics!$J$9,Metrics!$J$2,IF(E154&lt;Metrics!$K$9,Metrics!$K$2,IF(E154&lt;Metrics!$L$9,Metrics!$L$2,IF(E154&lt;Metrics!$M$9,Metrics!$M$2,IF(E154&lt;Metrics!$N$9,Metrics!$N$2,IF(E154&lt;Metrics!$O$9,Metrics!$O$2,IF(E154&lt;Metrics!$P$9,Metrics!$P$2,Metrics!$Q$2))))))))))</f>
        <v>0</v>
      </c>
      <c r="U154">
        <f>IF(G154&lt;Metrics!$G$10,Metrics!$G$2,IF(G154&lt;Metrics!$H$10,Metrics!$H$2,IF(G154&lt;Metrics!$I$10,Metrics!$I$2,IF(G154&lt;Metrics!$J$10,Metrics!$J$2,IF(G154&lt;Metrics!$K$10,Metrics!$K$2,IF(G154&lt;Metrics!$L$10,Metrics!$L$2,IF(G154&lt;Metrics!$M$10,Metrics!$M$2,IF(G154&lt;Metrics!$N$10,Metrics!$N$2,IF(G154&lt;Metrics!$O$10,Metrics!$O$2,IF(G154&lt;Metrics!$P$10,Metrics!$P$2,Metrics!$Q$2))))))))))</f>
        <v>0</v>
      </c>
      <c r="V154">
        <f>IF(H154&lt;Metrics!$G$18,Metrics!$G$2,IF(H154&lt;Metrics!$H$18,Metrics!$H$2,IF(H154&lt;Metrics!$I$18,Metrics!$I$2,IF(H154&lt;Metrics!$J$18,Metrics!$J$2,IF(H154&lt;Metrics!$K$18,Metrics!$K$2,IF(H154&lt;Metrics!$L$18,Metrics!$L$2,IF(H154&lt;Metrics!$M$18,Metrics!$M$2,IF(H154&lt;Metrics!$N$18,Metrics!$N$2,IF(H154&lt;Metrics!$O$18,Metrics!$O$2,IF(H154&lt;Metrics!$P$18,Metrics!$P$2,Metrics!$Q$2))))))))))</f>
        <v>0</v>
      </c>
      <c r="W154">
        <f>IF(I154&lt;Metrics!$G$19,Metrics!$G$2,IF(I154&lt;Metrics!$H$19,Metrics!$H$2,IF(I154&lt;Metrics!$I$19,Metrics!$I$2,IF(I154&lt;Metrics!$J$19,Metrics!$J$2,IF(I154&lt;Metrics!$K$19,Metrics!$K$2,IF(I154&lt;Metrics!$L$19,Metrics!$L$2,IF(I154&lt;Metrics!$M$19,Metrics!$M$2,IF(I154&lt;Metrics!$N$19,Metrics!$N$2,IF(I154&lt;Metrics!$O$19,Metrics!$O$2,IF(I154&lt;Metrics!$P$19,Metrics!$P$2,Metrics!$Q$2))))))))))</f>
        <v>0</v>
      </c>
      <c r="X154">
        <f>IF(J154&lt;Metrics!$G$20,Metrics!$G$2,IF(J154&lt;Metrics!$H$20,Metrics!$H$2,IF(J154&lt;Metrics!$I$20,Metrics!$I$2,IF(J154&lt;Metrics!$J$20,Metrics!$J$2,IF(J154&lt;Metrics!$K$20,Metrics!$K$2,IF(J154&lt;Metrics!$L$20,Metrics!$L$2,IF(J154&lt;Metrics!$M$20,Metrics!$M$2,IF(J154&lt;Metrics!$N$20,Metrics!$N$2,IF(J154&lt;Metrics!$O$20,Metrics!$O$2,IF(J154&lt;Metrics!$P$20,Metrics!$P$2,Metrics!$Q$2))))))))))</f>
        <v>0</v>
      </c>
      <c r="Y154">
        <f>IF(K154&lt;Metrics!$G$12,Metrics!$G$2,IF(K154&lt;Metrics!$H$12,Metrics!$H$2,IF(K154&lt;Metrics!$I$12,Metrics!$I$2,IF(K154&lt;Metrics!$J$12,Metrics!$J$2,IF(K154&lt;Metrics!$K$12,Metrics!$K$2,IF(K154&lt;Metrics!$L$12,Metrics!$L$2,IF(K154&lt;Metrics!$M$12,Metrics!$M$2,IF(K154&lt;Metrics!$N$12,Metrics!$N$2,IF(K154&lt;Metrics!$O$12,Metrics!$O$2,IF(K154&lt;Metrics!$P$12,Metrics!$P$2,Metrics!$Q$2))))))))))</f>
        <v>0</v>
      </c>
      <c r="Z154">
        <f>IF(L154&lt;Metrics!$G$13,Metrics!$G$2,IF(L154&lt;Metrics!$H$13,Metrics!$H$2,IF(L154&lt;Metrics!$I$13,Metrics!$I$2,IF(L154&lt;Metrics!$J$13,Metrics!$J$2,IF(L154&lt;Metrics!$K$13,Metrics!$K$2,IF(L154&lt;Metrics!$L$13,Metrics!$L$2,IF(L154&lt;Metrics!$M$13,Metrics!$M$2,IF(L154&lt;Metrics!$N$13,Metrics!$N$2,IF(L154&lt;Metrics!$O$13,Metrics!$O$2,IF(L154&lt;Metrics!$P$13,Metrics!$P$2,Metrics!$Q$2))))))))))</f>
        <v>0</v>
      </c>
      <c r="AA154">
        <f>IF(M154&lt;Metrics!$G$14,Metrics!$G$2,IF(M154&lt;Metrics!$H$14,Metrics!$H$2,IF(M154&lt;Metrics!$I$14,Metrics!$I$2,IF(M154&lt;Metrics!$J$14,Metrics!$J$2,IF(M154&lt;Metrics!$K$14,Metrics!$K$2,IF(M154&lt;Metrics!$L$14,Metrics!$L$2,IF(M154&lt;Metrics!$M$14,Metrics!$M$2,IF(M154&lt;Metrics!$N$14,Metrics!$N$2,IF(M154&lt;Metrics!$O$14,Metrics!$O$2,IF(M154&lt;Metrics!$P$14,Metrics!$P$2,Metrics!$Q$2))))))))))</f>
        <v>0</v>
      </c>
      <c r="AB154">
        <f>IF(N154&lt;Metrics!$G$16,Metrics!$G$2,IF(N154&lt;Metrics!$H$16,Metrics!$H$2,IF(N154&lt;Metrics!$I$16,Metrics!$I$2,IF(N154&lt;Metrics!$J$16,Metrics!$J$2,IF(N154&lt;Metrics!$K$16,Metrics!$K$2,IF(N154&lt;Metrics!$L$16,Metrics!$L$2,IF(N154&lt;Metrics!$M$16,Metrics!$M$2,IF(N154&lt;Metrics!$N$16,Metrics!$N$2,IF(N154&lt;Metrics!$O$16,Metrics!$O$2,IF(N154&lt;Metrics!$P$16,Metrics!$P$2,Metrics!$Q$2))))))))))</f>
        <v>0</v>
      </c>
      <c r="AC154">
        <f>IF(O154&lt;Metrics!$G$22,Metrics!$G$2,IF(O154&lt;Metrics!$H$22,Metrics!$H$2,IF(O154&lt;Metrics!$I$22,Metrics!$I$2,IF(O154&lt;Metrics!$J$22,Metrics!$J$2,IF(O154&lt;Metrics!$K$22,Metrics!$K$2,IF(O154&lt;Metrics!$L$22,Metrics!$L$2,IF(O154&lt;Metrics!$M$22,Metrics!$M$2,IF(O154&lt;Metrics!$N$22,Metrics!$N$2,IF(O154&lt;Metrics!$O$22,Metrics!$O$2,IF(O154&lt;Metrics!$P$22,Metrics!$P$2,Metrics!$Q$2))))))))))</f>
        <v>0</v>
      </c>
      <c r="AD154" s="38">
        <f>(P154*Metrics!F$4)+(Q154*Metrics!F$8)+(S154*Metrics!F$9)+(U154*Metrics!F$10)+(V154*Metrics!F$18)+('Final Metrics'!W189*Metrics!F$19)+('Final Metrics'!X189*Metrics!F$20)+('Final Metrics'!Y189*Metrics!F$12)+('Final Metrics'!Z189*Metrics!F$13)+('Final Metrics'!AA189*Metrics!F$14)+('Final Metrics'!AB189*Metrics!F$16)</f>
        <v>130.875</v>
      </c>
      <c r="AE154" s="39">
        <f>AD154/AD$1</f>
        <v>0.13087499999999999</v>
      </c>
    </row>
    <row r="155" spans="1:31">
      <c r="A155" s="12" t="s">
        <v>379</v>
      </c>
      <c r="B155" s="14">
        <v>7458</v>
      </c>
      <c r="C155" s="16">
        <v>5</v>
      </c>
      <c r="D155" s="14">
        <v>1165</v>
      </c>
      <c r="E155" s="14">
        <v>1165</v>
      </c>
      <c r="F155" s="14">
        <v>194</v>
      </c>
      <c r="G155" s="14">
        <v>5825</v>
      </c>
      <c r="H155" s="98">
        <v>59</v>
      </c>
      <c r="I155" s="98">
        <v>892</v>
      </c>
      <c r="J155" s="98">
        <v>77</v>
      </c>
      <c r="K155" s="98">
        <v>72975</v>
      </c>
      <c r="L155" s="98">
        <v>18679</v>
      </c>
      <c r="M155" s="98">
        <v>16443</v>
      </c>
      <c r="N155" s="98">
        <v>80</v>
      </c>
      <c r="O155" s="48" t="s">
        <v>936</v>
      </c>
      <c r="P155">
        <f>IF(B155&lt;Metrics!$G$4,Metrics!$G$2,IF(B155&lt;Metrics!$H$4,Metrics!$H$2,IF(B155&lt;Metrics!$I$4,Metrics!$I$2,IF(B155&lt;Metrics!$J$4,Metrics!$J$2,IF(B155&lt;Metrics!$K$4,Metrics!$K$2,IF(B155&lt;Metrics!$L$4,Metrics!$L$2,IF(B155&lt;Metrics!$M$4,Metrics!$M$2,IF(B155&lt;Metrics!$N$4,Metrics!$N$2,IF(B155&lt;Metrics!$O$4,Metrics!$O$2,IF(B155&lt;Metrics!$P$4,Metrics!$P$2,Metrics!Q$2))))))))))</f>
        <v>9</v>
      </c>
      <c r="Q155">
        <f>IF(C155=Metrics!$G$8,Metrics!$G$2,IF(C155&lt;Metrics!$H$8,Metrics!$H$2,IF(C155&lt;Metrics!$I$8,Metrics!$I$2,IF(C155&lt;Metrics!$J$8,Metrics!$J$2,IF(C155&lt;Metrics!$K$8,Metrics!$K$2,IF(C155&lt;Metrics!$L$8,Metrics!$L$2,IF(C155&lt;Metrics!$M$8,Metrics!$M$2,IF(C155&lt;Metrics!$N$8,Metrics!$N$2,IF(C155&lt;Metrics!$O$8,Metrics!$O$2,IF(C155&lt;Metrics!$P$8,Metrics!$P$2,Metrics!$Q$2))))))))))</f>
        <v>10</v>
      </c>
      <c r="S155">
        <f>IF(E155&lt;Metrics!$G$9,Metrics!$G$2,IF(E155&lt;Metrics!$H$9,Metrics!$H$2,IF(E155&lt;Metrics!$I$9,Metrics!$I$2,IF(E155&lt;Metrics!$J$9,Metrics!$J$2,IF(E155&lt;Metrics!$K$9,Metrics!$K$2,IF(E155&lt;Metrics!$L$9,Metrics!$L$2,IF(E155&lt;Metrics!$M$9,Metrics!$M$2,IF(E155&lt;Metrics!$N$9,Metrics!$N$2,IF(E155&lt;Metrics!$O$9,Metrics!$O$2,IF(E155&lt;Metrics!$P$9,Metrics!$P$2,Metrics!$Q$2))))))))))</f>
        <v>10</v>
      </c>
      <c r="U155">
        <f>IF(G155&lt;Metrics!$G$10,Metrics!$G$2,IF(G155&lt;Metrics!$H$10,Metrics!$H$2,IF(G155&lt;Metrics!$I$10,Metrics!$I$2,IF(G155&lt;Metrics!$J$10,Metrics!$J$2,IF(G155&lt;Metrics!$K$10,Metrics!$K$2,IF(G155&lt;Metrics!$L$10,Metrics!$L$2,IF(G155&lt;Metrics!$M$10,Metrics!$M$2,IF(G155&lt;Metrics!$N$10,Metrics!$N$2,IF(G155&lt;Metrics!$O$10,Metrics!$O$2,IF(G155&lt;Metrics!$P$10,Metrics!$P$2,Metrics!$Q$2))))))))))</f>
        <v>10</v>
      </c>
      <c r="V155">
        <f>IF(H155&lt;Metrics!$G$18,Metrics!$G$2,IF(H155&lt;Metrics!$H$18,Metrics!$H$2,IF(H155&lt;Metrics!$I$18,Metrics!$I$2,IF(H155&lt;Metrics!$J$18,Metrics!$J$2,IF(H155&lt;Metrics!$K$18,Metrics!$K$2,IF(H155&lt;Metrics!$L$18,Metrics!$L$2,IF(H155&lt;Metrics!$M$18,Metrics!$M$2,IF(H155&lt;Metrics!$N$18,Metrics!$N$2,IF(H155&lt;Metrics!$O$18,Metrics!$O$2,IF(H155&lt;Metrics!$P$18,Metrics!$P$2,Metrics!$Q$2))))))))))</f>
        <v>8</v>
      </c>
      <c r="W155">
        <f>IF(I155&lt;Metrics!$G$19,Metrics!$G$2,IF(I155&lt;Metrics!$H$19,Metrics!$H$2,IF(I155&lt;Metrics!$I$19,Metrics!$I$2,IF(I155&lt;Metrics!$J$19,Metrics!$J$2,IF(I155&lt;Metrics!$K$19,Metrics!$K$2,IF(I155&lt;Metrics!$L$19,Metrics!$L$2,IF(I155&lt;Metrics!$M$19,Metrics!$M$2,IF(I155&lt;Metrics!$N$19,Metrics!$N$2,IF(I155&lt;Metrics!$O$19,Metrics!$O$2,IF(I155&lt;Metrics!$P$19,Metrics!$P$2,Metrics!$Q$2))))))))))</f>
        <v>9</v>
      </c>
      <c r="X155">
        <f>IF(J155&lt;Metrics!$G$20,Metrics!$G$2,IF(J155&lt;Metrics!$H$20,Metrics!$H$2,IF(J155&lt;Metrics!$I$20,Metrics!$I$2,IF(J155&lt;Metrics!$J$20,Metrics!$J$2,IF(J155&lt;Metrics!$K$20,Metrics!$K$2,IF(J155&lt;Metrics!$L$20,Metrics!$L$2,IF(J155&lt;Metrics!$M$20,Metrics!$M$2,IF(J155&lt;Metrics!$N$20,Metrics!$N$2,IF(J155&lt;Metrics!$O$20,Metrics!$O$2,IF(J155&lt;Metrics!$P$20,Metrics!$P$2,Metrics!$Q$2))))))))))</f>
        <v>9</v>
      </c>
      <c r="Y155">
        <f>IF(K155&lt;Metrics!$G$12,Metrics!$G$2,IF(K155&lt;Metrics!$H$12,Metrics!$H$2,IF(K155&lt;Metrics!$I$12,Metrics!$I$2,IF(K155&lt;Metrics!$J$12,Metrics!$J$2,IF(K155&lt;Metrics!$K$12,Metrics!$K$2,IF(K155&lt;Metrics!$L$12,Metrics!$L$2,IF(K155&lt;Metrics!$M$12,Metrics!$M$2,IF(K155&lt;Metrics!$N$12,Metrics!$N$2,IF(K155&lt;Metrics!$O$12,Metrics!$O$2,IF(K155&lt;Metrics!$P$12,Metrics!$P$2,Metrics!$Q$2))))))))))</f>
        <v>6</v>
      </c>
      <c r="Z155">
        <f>IF(L155&lt;Metrics!$G$13,Metrics!$G$2,IF(L155&lt;Metrics!$H$13,Metrics!$H$2,IF(L155&lt;Metrics!$I$13,Metrics!$I$2,IF(L155&lt;Metrics!$J$13,Metrics!$J$2,IF(L155&lt;Metrics!$K$13,Metrics!$K$2,IF(L155&lt;Metrics!$L$13,Metrics!$L$2,IF(L155&lt;Metrics!$M$13,Metrics!$M$2,IF(L155&lt;Metrics!$N$13,Metrics!$N$2,IF(L155&lt;Metrics!$O$13,Metrics!$O$2,IF(L155&lt;Metrics!$P$13,Metrics!$P$2,Metrics!$Q$2))))))))))</f>
        <v>9</v>
      </c>
      <c r="AA155">
        <f>IF(M155&lt;Metrics!$G$14,Metrics!$G$2,IF(M155&lt;Metrics!$H$14,Metrics!$H$2,IF(M155&lt;Metrics!$I$14,Metrics!$I$2,IF(M155&lt;Metrics!$J$14,Metrics!$J$2,IF(M155&lt;Metrics!$K$14,Metrics!$K$2,IF(M155&lt;Metrics!$L$14,Metrics!$L$2,IF(M155&lt;Metrics!$M$14,Metrics!$M$2,IF(M155&lt;Metrics!$N$14,Metrics!$N$2,IF(M155&lt;Metrics!$O$14,Metrics!$O$2,IF(M155&lt;Metrics!$P$14,Metrics!$P$2,Metrics!$Q$2))))))))))</f>
        <v>6</v>
      </c>
      <c r="AB155">
        <f>IF(N155&lt;Metrics!$G$16,Metrics!$G$2,IF(N155&lt;Metrics!$H$16,Metrics!$H$2,IF(N155&lt;Metrics!$I$16,Metrics!$I$2,IF(N155&lt;Metrics!$J$16,Metrics!$J$2,IF(N155&lt;Metrics!$K$16,Metrics!$K$2,IF(N155&lt;Metrics!$L$16,Metrics!$L$2,IF(N155&lt;Metrics!$M$16,Metrics!$M$2,IF(N155&lt;Metrics!$N$16,Metrics!$N$2,IF(N155&lt;Metrics!$O$16,Metrics!$O$2,IF(N155&lt;Metrics!$P$16,Metrics!$P$2,Metrics!$Q$2))))))))))</f>
        <v>10</v>
      </c>
      <c r="AC155">
        <f>IF(O155&lt;Metrics!$G$22,Metrics!$G$2,IF(O155&lt;Metrics!$H$22,Metrics!$H$2,IF(O155&lt;Metrics!$I$22,Metrics!$I$2,IF(O155&lt;Metrics!$J$22,Metrics!$J$2,IF(O155&lt;Metrics!$K$22,Metrics!$K$2,IF(O155&lt;Metrics!$L$22,Metrics!$L$2,IF(O155&lt;Metrics!$M$22,Metrics!$M$2,IF(O155&lt;Metrics!$N$22,Metrics!$N$2,IF(O155&lt;Metrics!$O$22,Metrics!$O$2,IF(O155&lt;Metrics!$P$22,Metrics!$P$2,Metrics!$Q$2))))))))))</f>
        <v>10</v>
      </c>
      <c r="AD155" s="38">
        <f>(P155*Metrics!F$4)+(Q155*Metrics!F$8)+(S155*Metrics!F$9)+(U155*Metrics!F$10)+(V155*Metrics!F$18)+('Final Metrics'!W9*Metrics!F$19)+('Final Metrics'!X9*Metrics!F$20)+('Final Metrics'!Y9*Metrics!F$12)+('Final Metrics'!Z9*Metrics!F$13)+('Final Metrics'!AA9*Metrics!F$14)+('Final Metrics'!AB9*Metrics!F$16)</f>
        <v>609.5</v>
      </c>
      <c r="AE155" s="39">
        <f>AD155/AD$1</f>
        <v>0.60950000000000004</v>
      </c>
    </row>
    <row r="156" spans="1:31">
      <c r="A156" s="12" t="s">
        <v>382</v>
      </c>
      <c r="B156" s="14">
        <v>1000</v>
      </c>
      <c r="C156" s="16"/>
      <c r="D156" s="14"/>
      <c r="E156" s="14"/>
      <c r="F156" s="14"/>
      <c r="G156" s="14">
        <v>0</v>
      </c>
      <c r="H156" s="98">
        <v>72</v>
      </c>
      <c r="I156" s="98">
        <v>934</v>
      </c>
      <c r="J156" s="98">
        <v>78</v>
      </c>
      <c r="K156" s="98">
        <v>52582</v>
      </c>
      <c r="L156" s="98">
        <v>5812</v>
      </c>
      <c r="M156" s="98">
        <v>76888</v>
      </c>
      <c r="N156" s="98">
        <v>80</v>
      </c>
      <c r="O156" s="48">
        <v>4405</v>
      </c>
      <c r="P156">
        <f>IF(B156&lt;Metrics!$G$4,Metrics!$G$2,IF(B156&lt;Metrics!$H$4,Metrics!$H$2,IF(B156&lt;Metrics!$I$4,Metrics!$I$2,IF(B156&lt;Metrics!$J$4,Metrics!$J$2,IF(B156&lt;Metrics!$K$4,Metrics!$K$2,IF(B156&lt;Metrics!$L$4,Metrics!$L$2,IF(B156&lt;Metrics!$M$4,Metrics!$M$2,IF(B156&lt;Metrics!$N$4,Metrics!$N$2,IF(B156&lt;Metrics!$O$4,Metrics!$O$2,IF(B156&lt;Metrics!$P$4,Metrics!$P$2,Metrics!Q$2))))))))))</f>
        <v>6</v>
      </c>
      <c r="Q156">
        <f>IF(C156=Metrics!$G$8,Metrics!$G$2,IF(C156&lt;Metrics!$H$8,Metrics!$H$2,IF(C156&lt;Metrics!$I$8,Metrics!$I$2,IF(C156&lt;Metrics!$J$8,Metrics!$J$2,IF(C156&lt;Metrics!$K$8,Metrics!$K$2,IF(C156&lt;Metrics!$L$8,Metrics!$L$2,IF(C156&lt;Metrics!$M$8,Metrics!$M$2,IF(C156&lt;Metrics!$N$8,Metrics!$N$2,IF(C156&lt;Metrics!$O$8,Metrics!$O$2,IF(C156&lt;Metrics!$P$8,Metrics!$P$2,Metrics!$Q$2))))))))))</f>
        <v>0</v>
      </c>
      <c r="S156">
        <f>IF(E156&lt;Metrics!$G$9,Metrics!$G$2,IF(E156&lt;Metrics!$H$9,Metrics!$H$2,IF(E156&lt;Metrics!$I$9,Metrics!$I$2,IF(E156&lt;Metrics!$J$9,Metrics!$J$2,IF(E156&lt;Metrics!$K$9,Metrics!$K$2,IF(E156&lt;Metrics!$L$9,Metrics!$L$2,IF(E156&lt;Metrics!$M$9,Metrics!$M$2,IF(E156&lt;Metrics!$N$9,Metrics!$N$2,IF(E156&lt;Metrics!$O$9,Metrics!$O$2,IF(E156&lt;Metrics!$P$9,Metrics!$P$2,Metrics!$Q$2))))))))))</f>
        <v>0</v>
      </c>
      <c r="U156">
        <f>IF(G156&lt;Metrics!$G$10,Metrics!$G$2,IF(G156&lt;Metrics!$H$10,Metrics!$H$2,IF(G156&lt;Metrics!$I$10,Metrics!$I$2,IF(G156&lt;Metrics!$J$10,Metrics!$J$2,IF(G156&lt;Metrics!$K$10,Metrics!$K$2,IF(G156&lt;Metrics!$L$10,Metrics!$L$2,IF(G156&lt;Metrics!$M$10,Metrics!$M$2,IF(G156&lt;Metrics!$N$10,Metrics!$N$2,IF(G156&lt;Metrics!$O$10,Metrics!$O$2,IF(G156&lt;Metrics!$P$10,Metrics!$P$2,Metrics!$Q$2))))))))))</f>
        <v>0</v>
      </c>
      <c r="V156">
        <f>IF(H156&lt;Metrics!$G$18,Metrics!$G$2,IF(H156&lt;Metrics!$H$18,Metrics!$H$2,IF(H156&lt;Metrics!$I$18,Metrics!$I$2,IF(H156&lt;Metrics!$J$18,Metrics!$J$2,IF(H156&lt;Metrics!$K$18,Metrics!$K$2,IF(H156&lt;Metrics!$L$18,Metrics!$L$2,IF(H156&lt;Metrics!$M$18,Metrics!$M$2,IF(H156&lt;Metrics!$N$18,Metrics!$N$2,IF(H156&lt;Metrics!$O$18,Metrics!$O$2,IF(H156&lt;Metrics!$P$18,Metrics!$P$2,Metrics!$Q$2))))))))))</f>
        <v>9</v>
      </c>
      <c r="W156">
        <f>IF(I156&lt;Metrics!$G$19,Metrics!$G$2,IF(I156&lt;Metrics!$H$19,Metrics!$H$2,IF(I156&lt;Metrics!$I$19,Metrics!$I$2,IF(I156&lt;Metrics!$J$19,Metrics!$J$2,IF(I156&lt;Metrics!$K$19,Metrics!$K$2,IF(I156&lt;Metrics!$L$19,Metrics!$L$2,IF(I156&lt;Metrics!$M$19,Metrics!$M$2,IF(I156&lt;Metrics!$N$19,Metrics!$N$2,IF(I156&lt;Metrics!$O$19,Metrics!$O$2,IF(I156&lt;Metrics!$P$19,Metrics!$P$2,Metrics!$Q$2))))))))))</f>
        <v>9</v>
      </c>
      <c r="X156">
        <f>IF(J156&lt;Metrics!$G$20,Metrics!$G$2,IF(J156&lt;Metrics!$H$20,Metrics!$H$2,IF(J156&lt;Metrics!$I$20,Metrics!$I$2,IF(J156&lt;Metrics!$J$20,Metrics!$J$2,IF(J156&lt;Metrics!$K$20,Metrics!$K$2,IF(J156&lt;Metrics!$L$20,Metrics!$L$2,IF(J156&lt;Metrics!$M$20,Metrics!$M$2,IF(J156&lt;Metrics!$N$20,Metrics!$N$2,IF(J156&lt;Metrics!$O$20,Metrics!$O$2,IF(J156&lt;Metrics!$P$20,Metrics!$P$2,Metrics!$Q$2))))))))))</f>
        <v>9</v>
      </c>
      <c r="Y156">
        <f>IF(K156&lt;Metrics!$G$12,Metrics!$G$2,IF(K156&lt;Metrics!$H$12,Metrics!$H$2,IF(K156&lt;Metrics!$I$12,Metrics!$I$2,IF(K156&lt;Metrics!$J$12,Metrics!$J$2,IF(K156&lt;Metrics!$K$12,Metrics!$K$2,IF(K156&lt;Metrics!$L$12,Metrics!$L$2,IF(K156&lt;Metrics!$M$12,Metrics!$M$2,IF(K156&lt;Metrics!$N$12,Metrics!$N$2,IF(K156&lt;Metrics!$O$12,Metrics!$O$2,IF(K156&lt;Metrics!$P$12,Metrics!$P$2,Metrics!$Q$2))))))))))</f>
        <v>6</v>
      </c>
      <c r="Z156">
        <f>IF(L156&lt;Metrics!$G$13,Metrics!$G$2,IF(L156&lt;Metrics!$H$13,Metrics!$H$2,IF(L156&lt;Metrics!$I$13,Metrics!$I$2,IF(L156&lt;Metrics!$J$13,Metrics!$J$2,IF(L156&lt;Metrics!$K$13,Metrics!$K$2,IF(L156&lt;Metrics!$L$13,Metrics!$L$2,IF(L156&lt;Metrics!$M$13,Metrics!$M$2,IF(L156&lt;Metrics!$N$13,Metrics!$N$2,IF(L156&lt;Metrics!$O$13,Metrics!$O$2,IF(L156&lt;Metrics!$P$13,Metrics!$P$2,Metrics!$Q$2))))))))))</f>
        <v>7</v>
      </c>
      <c r="AA156">
        <f>IF(M156&lt;Metrics!$G$14,Metrics!$G$2,IF(M156&lt;Metrics!$H$14,Metrics!$H$2,IF(M156&lt;Metrics!$I$14,Metrics!$I$2,IF(M156&lt;Metrics!$J$14,Metrics!$J$2,IF(M156&lt;Metrics!$K$14,Metrics!$K$2,IF(M156&lt;Metrics!$L$14,Metrics!$L$2,IF(M156&lt;Metrics!$M$14,Metrics!$M$2,IF(M156&lt;Metrics!$N$14,Metrics!$N$2,IF(M156&lt;Metrics!$O$14,Metrics!$O$2,IF(M156&lt;Metrics!$P$14,Metrics!$P$2,Metrics!$Q$2))))))))))</f>
        <v>9</v>
      </c>
      <c r="AB156">
        <f>IF(N156&lt;Metrics!$G$16,Metrics!$G$2,IF(N156&lt;Metrics!$H$16,Metrics!$H$2,IF(N156&lt;Metrics!$I$16,Metrics!$I$2,IF(N156&lt;Metrics!$J$16,Metrics!$J$2,IF(N156&lt;Metrics!$K$16,Metrics!$K$2,IF(N156&lt;Metrics!$L$16,Metrics!$L$2,IF(N156&lt;Metrics!$M$16,Metrics!$M$2,IF(N156&lt;Metrics!$N$16,Metrics!$N$2,IF(N156&lt;Metrics!$O$16,Metrics!$O$2,IF(N156&lt;Metrics!$P$16,Metrics!$P$2,Metrics!$Q$2))))))))))</f>
        <v>10</v>
      </c>
      <c r="AC156">
        <f>IF(O156&lt;Metrics!$G$22,Metrics!$G$2,IF(O156&lt;Metrics!$H$22,Metrics!$H$2,IF(O156&lt;Metrics!$I$22,Metrics!$I$2,IF(O156&lt;Metrics!$J$22,Metrics!$J$2,IF(O156&lt;Metrics!$K$22,Metrics!$K$2,IF(O156&lt;Metrics!$L$22,Metrics!$L$2,IF(O156&lt;Metrics!$M$22,Metrics!$M$2,IF(O156&lt;Metrics!$N$22,Metrics!$N$2,IF(O156&lt;Metrics!$O$22,Metrics!$O$2,IF(O156&lt;Metrics!$P$22,Metrics!$P$2,Metrics!$Q$2))))))))))</f>
        <v>5</v>
      </c>
      <c r="AD156" s="38">
        <f>(P156*Metrics!F$4)+(Q156*Metrics!F$8)+(S156*Metrics!F$9)+(U156*Metrics!F$10)+(V156*Metrics!F$18)+('Final Metrics'!W24*Metrics!F$19)+('Final Metrics'!X24*Metrics!F$20)+('Final Metrics'!Y24*Metrics!F$12)+('Final Metrics'!Z24*Metrics!F$13)+('Final Metrics'!AA24*Metrics!F$14)+('Final Metrics'!AB24*Metrics!F$16)</f>
        <v>295.875</v>
      </c>
      <c r="AE156" s="39">
        <f>AD156/AD$1</f>
        <v>0.295875</v>
      </c>
    </row>
    <row r="157" spans="1:31">
      <c r="A157" s="12" t="s">
        <v>384</v>
      </c>
      <c r="B157" s="14"/>
      <c r="C157" s="16"/>
      <c r="D157" s="14"/>
      <c r="E157" s="14"/>
      <c r="F157" s="14"/>
      <c r="G157" s="14">
        <v>0</v>
      </c>
      <c r="H157" s="98">
        <v>44</v>
      </c>
      <c r="I157" s="98">
        <v>748</v>
      </c>
      <c r="J157" s="98">
        <v>50</v>
      </c>
      <c r="K157" s="98">
        <v>2492</v>
      </c>
      <c r="L157" s="98">
        <v>1832</v>
      </c>
      <c r="M157" s="98">
        <v>8262</v>
      </c>
      <c r="N157" s="98">
        <v>64</v>
      </c>
      <c r="O157" s="45">
        <v>409</v>
      </c>
      <c r="P157">
        <f>IF(B157&lt;Metrics!$G$4,Metrics!$G$2,IF(B157&lt;Metrics!$H$4,Metrics!$H$2,IF(B157&lt;Metrics!$I$4,Metrics!$I$2,IF(B157&lt;Metrics!$J$4,Metrics!$J$2,IF(B157&lt;Metrics!$K$4,Metrics!$K$2,IF(B157&lt;Metrics!$L$4,Metrics!$L$2,IF(B157&lt;Metrics!$M$4,Metrics!$M$2,IF(B157&lt;Metrics!$N$4,Metrics!$N$2,IF(B157&lt;Metrics!$O$4,Metrics!$O$2,IF(B157&lt;Metrics!$P$4,Metrics!$P$2,Metrics!Q$2))))))))))</f>
        <v>0</v>
      </c>
      <c r="Q157">
        <f>IF(C157=Metrics!$G$8,Metrics!$G$2,IF(C157&lt;Metrics!$H$8,Metrics!$H$2,IF(C157&lt;Metrics!$I$8,Metrics!$I$2,IF(C157&lt;Metrics!$J$8,Metrics!$J$2,IF(C157&lt;Metrics!$K$8,Metrics!$K$2,IF(C157&lt;Metrics!$L$8,Metrics!$L$2,IF(C157&lt;Metrics!$M$8,Metrics!$M$2,IF(C157&lt;Metrics!$N$8,Metrics!$N$2,IF(C157&lt;Metrics!$O$8,Metrics!$O$2,IF(C157&lt;Metrics!$P$8,Metrics!$P$2,Metrics!$Q$2))))))))))</f>
        <v>0</v>
      </c>
      <c r="S157">
        <f>IF(E157&lt;Metrics!$G$9,Metrics!$G$2,IF(E157&lt;Metrics!$H$9,Metrics!$H$2,IF(E157&lt;Metrics!$I$9,Metrics!$I$2,IF(E157&lt;Metrics!$J$9,Metrics!$J$2,IF(E157&lt;Metrics!$K$9,Metrics!$K$2,IF(E157&lt;Metrics!$L$9,Metrics!$L$2,IF(E157&lt;Metrics!$M$9,Metrics!$M$2,IF(E157&lt;Metrics!$N$9,Metrics!$N$2,IF(E157&lt;Metrics!$O$9,Metrics!$O$2,IF(E157&lt;Metrics!$P$9,Metrics!$P$2,Metrics!$Q$2))))))))))</f>
        <v>0</v>
      </c>
      <c r="U157">
        <f>IF(G157&lt;Metrics!$G$10,Metrics!$G$2,IF(G157&lt;Metrics!$H$10,Metrics!$H$2,IF(G157&lt;Metrics!$I$10,Metrics!$I$2,IF(G157&lt;Metrics!$J$10,Metrics!$J$2,IF(G157&lt;Metrics!$K$10,Metrics!$K$2,IF(G157&lt;Metrics!$L$10,Metrics!$L$2,IF(G157&lt;Metrics!$M$10,Metrics!$M$2,IF(G157&lt;Metrics!$N$10,Metrics!$N$2,IF(G157&lt;Metrics!$O$10,Metrics!$O$2,IF(G157&lt;Metrics!$P$10,Metrics!$P$2,Metrics!$Q$2))))))))))</f>
        <v>0</v>
      </c>
      <c r="V157">
        <f>IF(H157&lt;Metrics!$G$18,Metrics!$G$2,IF(H157&lt;Metrics!$H$18,Metrics!$H$2,IF(H157&lt;Metrics!$I$18,Metrics!$I$2,IF(H157&lt;Metrics!$J$18,Metrics!$J$2,IF(H157&lt;Metrics!$K$18,Metrics!$K$2,IF(H157&lt;Metrics!$L$18,Metrics!$L$2,IF(H157&lt;Metrics!$M$18,Metrics!$M$2,IF(H157&lt;Metrics!$N$18,Metrics!$N$2,IF(H157&lt;Metrics!$O$18,Metrics!$O$2,IF(H157&lt;Metrics!$P$18,Metrics!$P$2,Metrics!$Q$2))))))))))</f>
        <v>6</v>
      </c>
      <c r="W157">
        <f>IF(I157&lt;Metrics!$G$19,Metrics!$G$2,IF(I157&lt;Metrics!$H$19,Metrics!$H$2,IF(I157&lt;Metrics!$I$19,Metrics!$I$2,IF(I157&lt;Metrics!$J$19,Metrics!$J$2,IF(I157&lt;Metrics!$K$19,Metrics!$K$2,IF(I157&lt;Metrics!$L$19,Metrics!$L$2,IF(I157&lt;Metrics!$M$19,Metrics!$M$2,IF(I157&lt;Metrics!$N$19,Metrics!$N$2,IF(I157&lt;Metrics!$O$19,Metrics!$O$2,IF(I157&lt;Metrics!$P$19,Metrics!$P$2,Metrics!$Q$2))))))))))</f>
        <v>6</v>
      </c>
      <c r="X157">
        <f>IF(J157&lt;Metrics!$G$20,Metrics!$G$2,IF(J157&lt;Metrics!$H$20,Metrics!$H$2,IF(J157&lt;Metrics!$I$20,Metrics!$I$2,IF(J157&lt;Metrics!$J$20,Metrics!$J$2,IF(J157&lt;Metrics!$K$20,Metrics!$K$2,IF(J157&lt;Metrics!$L$20,Metrics!$L$2,IF(J157&lt;Metrics!$M$20,Metrics!$M$2,IF(J157&lt;Metrics!$N$20,Metrics!$N$2,IF(J157&lt;Metrics!$O$20,Metrics!$O$2,IF(J157&lt;Metrics!$P$20,Metrics!$P$2,Metrics!$Q$2))))))))))</f>
        <v>5</v>
      </c>
      <c r="Y157">
        <f>IF(K157&lt;Metrics!$G$12,Metrics!$G$2,IF(K157&lt;Metrics!$H$12,Metrics!$H$2,IF(K157&lt;Metrics!$I$12,Metrics!$I$2,IF(K157&lt;Metrics!$J$12,Metrics!$J$2,IF(K157&lt;Metrics!$K$12,Metrics!$K$2,IF(K157&lt;Metrics!$L$12,Metrics!$L$2,IF(K157&lt;Metrics!$M$12,Metrics!$M$2,IF(K157&lt;Metrics!$N$12,Metrics!$N$2,IF(K157&lt;Metrics!$O$12,Metrics!$O$2,IF(K157&lt;Metrics!$P$12,Metrics!$P$2,Metrics!$Q$2))))))))))</f>
        <v>2</v>
      </c>
      <c r="Z157">
        <f>IF(L157&lt;Metrics!$G$13,Metrics!$G$2,IF(L157&lt;Metrics!$H$13,Metrics!$H$2,IF(L157&lt;Metrics!$I$13,Metrics!$I$2,IF(L157&lt;Metrics!$J$13,Metrics!$J$2,IF(L157&lt;Metrics!$K$13,Metrics!$K$2,IF(L157&lt;Metrics!$L$13,Metrics!$L$2,IF(L157&lt;Metrics!$M$13,Metrics!$M$2,IF(L157&lt;Metrics!$N$13,Metrics!$N$2,IF(L157&lt;Metrics!$O$13,Metrics!$O$2,IF(L157&lt;Metrics!$P$13,Metrics!$P$2,Metrics!$Q$2))))))))))</f>
        <v>4</v>
      </c>
      <c r="AA157">
        <f>IF(M157&lt;Metrics!$G$14,Metrics!$G$2,IF(M157&lt;Metrics!$H$14,Metrics!$H$2,IF(M157&lt;Metrics!$I$14,Metrics!$I$2,IF(M157&lt;Metrics!$J$14,Metrics!$J$2,IF(M157&lt;Metrics!$K$14,Metrics!$K$2,IF(M157&lt;Metrics!$L$14,Metrics!$L$2,IF(M157&lt;Metrics!$M$14,Metrics!$M$2,IF(M157&lt;Metrics!$N$14,Metrics!$N$2,IF(M157&lt;Metrics!$O$14,Metrics!$O$2,IF(M157&lt;Metrics!$P$14,Metrics!$P$2,Metrics!$Q$2))))))))))</f>
        <v>4</v>
      </c>
      <c r="AB157">
        <f>IF(N157&lt;Metrics!$G$16,Metrics!$G$2,IF(N157&lt;Metrics!$H$16,Metrics!$H$2,IF(N157&lt;Metrics!$I$16,Metrics!$I$2,IF(N157&lt;Metrics!$J$16,Metrics!$J$2,IF(N157&lt;Metrics!$K$16,Metrics!$K$2,IF(N157&lt;Metrics!$L$16,Metrics!$L$2,IF(N157&lt;Metrics!$M$16,Metrics!$M$2,IF(N157&lt;Metrics!$N$16,Metrics!$N$2,IF(N157&lt;Metrics!$O$16,Metrics!$O$2,IF(N157&lt;Metrics!$P$16,Metrics!$P$2,Metrics!$Q$2))))))))))</f>
        <v>8</v>
      </c>
      <c r="AC157">
        <f>IF(O157&lt;Metrics!$G$22,Metrics!$G$2,IF(O157&lt;Metrics!$H$22,Metrics!$H$2,IF(O157&lt;Metrics!$I$22,Metrics!$I$2,IF(O157&lt;Metrics!$J$22,Metrics!$J$2,IF(O157&lt;Metrics!$K$22,Metrics!$K$2,IF(O157&lt;Metrics!$L$22,Metrics!$L$2,IF(O157&lt;Metrics!$M$22,Metrics!$M$2,IF(O157&lt;Metrics!$N$22,Metrics!$N$2,IF(O157&lt;Metrics!$O$22,Metrics!$O$2,IF(O157&lt;Metrics!$P$22,Metrics!$P$2,Metrics!$Q$2))))))))))</f>
        <v>2</v>
      </c>
      <c r="AD157" s="38">
        <f>(P157*Metrics!F$4)+(Q157*Metrics!F$8)+(S157*Metrics!F$9)+(U157*Metrics!F$10)+(V157*Metrics!F$18)+('Final Metrics'!W190*Metrics!F$19)+('Final Metrics'!X190*Metrics!F$20)+('Final Metrics'!Y190*Metrics!F$12)+('Final Metrics'!Z190*Metrics!F$13)+('Final Metrics'!AA190*Metrics!F$14)+('Final Metrics'!AB190*Metrics!F$16)</f>
        <v>18.75</v>
      </c>
      <c r="AE157" s="39">
        <f>AD157/AD$1</f>
        <v>1.8749999999999999E-2</v>
      </c>
    </row>
    <row r="158" spans="1:31">
      <c r="A158" s="12" t="s">
        <v>386</v>
      </c>
      <c r="B158" s="14">
        <v>1</v>
      </c>
      <c r="C158" s="16"/>
      <c r="D158" s="14"/>
      <c r="E158" s="14"/>
      <c r="F158" s="14"/>
      <c r="G158" s="14">
        <v>0</v>
      </c>
      <c r="H158" s="98">
        <v>23</v>
      </c>
      <c r="I158" s="98">
        <v>663</v>
      </c>
      <c r="J158" s="98">
        <v>41</v>
      </c>
      <c r="K158" s="98">
        <v>858</v>
      </c>
      <c r="L158" s="98">
        <v>1454</v>
      </c>
      <c r="M158" s="98">
        <v>3040</v>
      </c>
      <c r="N158" s="98">
        <v>51</v>
      </c>
      <c r="O158" s="45">
        <v>3</v>
      </c>
      <c r="P158">
        <f>IF(B158&lt;Metrics!$G$4,Metrics!$G$2,IF(B158&lt;Metrics!$H$4,Metrics!$H$2,IF(B158&lt;Metrics!$I$4,Metrics!$I$2,IF(B158&lt;Metrics!$J$4,Metrics!$J$2,IF(B158&lt;Metrics!$K$4,Metrics!$K$2,IF(B158&lt;Metrics!$L$4,Metrics!$L$2,IF(B158&lt;Metrics!$M$4,Metrics!$M$2,IF(B158&lt;Metrics!$N$4,Metrics!$N$2,IF(B158&lt;Metrics!$O$4,Metrics!$O$2,IF(B158&lt;Metrics!$P$4,Metrics!$P$2,Metrics!Q$2))))))))))</f>
        <v>0</v>
      </c>
      <c r="Q158">
        <f>IF(C158=Metrics!$G$8,Metrics!$G$2,IF(C158&lt;Metrics!$H$8,Metrics!$H$2,IF(C158&lt;Metrics!$I$8,Metrics!$I$2,IF(C158&lt;Metrics!$J$8,Metrics!$J$2,IF(C158&lt;Metrics!$K$8,Metrics!$K$2,IF(C158&lt;Metrics!$L$8,Metrics!$L$2,IF(C158&lt;Metrics!$M$8,Metrics!$M$2,IF(C158&lt;Metrics!$N$8,Metrics!$N$2,IF(C158&lt;Metrics!$O$8,Metrics!$O$2,IF(C158&lt;Metrics!$P$8,Metrics!$P$2,Metrics!$Q$2))))))))))</f>
        <v>0</v>
      </c>
      <c r="S158">
        <f>IF(E158&lt;Metrics!$G$9,Metrics!$G$2,IF(E158&lt;Metrics!$H$9,Metrics!$H$2,IF(E158&lt;Metrics!$I$9,Metrics!$I$2,IF(E158&lt;Metrics!$J$9,Metrics!$J$2,IF(E158&lt;Metrics!$K$9,Metrics!$K$2,IF(E158&lt;Metrics!$L$9,Metrics!$L$2,IF(E158&lt;Metrics!$M$9,Metrics!$M$2,IF(E158&lt;Metrics!$N$9,Metrics!$N$2,IF(E158&lt;Metrics!$O$9,Metrics!$O$2,IF(E158&lt;Metrics!$P$9,Metrics!$P$2,Metrics!$Q$2))))))))))</f>
        <v>0</v>
      </c>
      <c r="U158">
        <f>IF(G158&lt;Metrics!$G$10,Metrics!$G$2,IF(G158&lt;Metrics!$H$10,Metrics!$H$2,IF(G158&lt;Metrics!$I$10,Metrics!$I$2,IF(G158&lt;Metrics!$J$10,Metrics!$J$2,IF(G158&lt;Metrics!$K$10,Metrics!$K$2,IF(G158&lt;Metrics!$L$10,Metrics!$L$2,IF(G158&lt;Metrics!$M$10,Metrics!$M$2,IF(G158&lt;Metrics!$N$10,Metrics!$N$2,IF(G158&lt;Metrics!$O$10,Metrics!$O$2,IF(G158&lt;Metrics!$P$10,Metrics!$P$2,Metrics!$Q$2))))))))))</f>
        <v>0</v>
      </c>
      <c r="V158">
        <f>IF(H158&lt;Metrics!$G$18,Metrics!$G$2,IF(H158&lt;Metrics!$H$18,Metrics!$H$2,IF(H158&lt;Metrics!$I$18,Metrics!$I$2,IF(H158&lt;Metrics!$J$18,Metrics!$J$2,IF(H158&lt;Metrics!$K$18,Metrics!$K$2,IF(H158&lt;Metrics!$L$18,Metrics!$L$2,IF(H158&lt;Metrics!$M$18,Metrics!$M$2,IF(H158&lt;Metrics!$N$18,Metrics!$N$2,IF(H158&lt;Metrics!$O$18,Metrics!$O$2,IF(H158&lt;Metrics!$P$18,Metrics!$P$2,Metrics!$Q$2))))))))))</f>
        <v>2</v>
      </c>
      <c r="W158">
        <f>IF(I158&lt;Metrics!$G$19,Metrics!$G$2,IF(I158&lt;Metrics!$H$19,Metrics!$H$2,IF(I158&lt;Metrics!$I$19,Metrics!$I$2,IF(I158&lt;Metrics!$J$19,Metrics!$J$2,IF(I158&lt;Metrics!$K$19,Metrics!$K$2,IF(I158&lt;Metrics!$L$19,Metrics!$L$2,IF(I158&lt;Metrics!$M$19,Metrics!$M$2,IF(I158&lt;Metrics!$N$19,Metrics!$N$2,IF(I158&lt;Metrics!$O$19,Metrics!$O$2,IF(I158&lt;Metrics!$P$19,Metrics!$P$2,Metrics!$Q$2))))))))))</f>
        <v>4</v>
      </c>
      <c r="X158">
        <f>IF(J158&lt;Metrics!$G$20,Metrics!$G$2,IF(J158&lt;Metrics!$H$20,Metrics!$H$2,IF(J158&lt;Metrics!$I$20,Metrics!$I$2,IF(J158&lt;Metrics!$J$20,Metrics!$J$2,IF(J158&lt;Metrics!$K$20,Metrics!$K$2,IF(J158&lt;Metrics!$L$20,Metrics!$L$2,IF(J158&lt;Metrics!$M$20,Metrics!$M$2,IF(J158&lt;Metrics!$N$20,Metrics!$N$2,IF(J158&lt;Metrics!$O$20,Metrics!$O$2,IF(J158&lt;Metrics!$P$20,Metrics!$P$2,Metrics!$Q$2))))))))))</f>
        <v>4</v>
      </c>
      <c r="Y158">
        <f>IF(K158&lt;Metrics!$G$12,Metrics!$G$2,IF(K158&lt;Metrics!$H$12,Metrics!$H$2,IF(K158&lt;Metrics!$I$12,Metrics!$I$2,IF(K158&lt;Metrics!$J$12,Metrics!$J$2,IF(K158&lt;Metrics!$K$12,Metrics!$K$2,IF(K158&lt;Metrics!$L$12,Metrics!$L$2,IF(K158&lt;Metrics!$M$12,Metrics!$M$2,IF(K158&lt;Metrics!$N$12,Metrics!$N$2,IF(K158&lt;Metrics!$O$12,Metrics!$O$2,IF(K158&lt;Metrics!$P$12,Metrics!$P$2,Metrics!$Q$2))))))))))</f>
        <v>1</v>
      </c>
      <c r="Z158">
        <f>IF(L158&lt;Metrics!$G$13,Metrics!$G$2,IF(L158&lt;Metrics!$H$13,Metrics!$H$2,IF(L158&lt;Metrics!$I$13,Metrics!$I$2,IF(L158&lt;Metrics!$J$13,Metrics!$J$2,IF(L158&lt;Metrics!$K$13,Metrics!$K$2,IF(L158&lt;Metrics!$L$13,Metrics!$L$2,IF(L158&lt;Metrics!$M$13,Metrics!$M$2,IF(L158&lt;Metrics!$N$13,Metrics!$N$2,IF(L158&lt;Metrics!$O$13,Metrics!$O$2,IF(L158&lt;Metrics!$P$13,Metrics!$P$2,Metrics!$Q$2))))))))))</f>
        <v>4</v>
      </c>
      <c r="AA158">
        <f>IF(M158&lt;Metrics!$G$14,Metrics!$G$2,IF(M158&lt;Metrics!$H$14,Metrics!$H$2,IF(M158&lt;Metrics!$I$14,Metrics!$I$2,IF(M158&lt;Metrics!$J$14,Metrics!$J$2,IF(M158&lt;Metrics!$K$14,Metrics!$K$2,IF(M158&lt;Metrics!$L$14,Metrics!$L$2,IF(M158&lt;Metrics!$M$14,Metrics!$M$2,IF(M158&lt;Metrics!$N$14,Metrics!$N$2,IF(M158&lt;Metrics!$O$14,Metrics!$O$2,IF(M158&lt;Metrics!$P$14,Metrics!$P$2,Metrics!$Q$2))))))))))</f>
        <v>2</v>
      </c>
      <c r="AB158">
        <f>IF(N158&lt;Metrics!$G$16,Metrics!$G$2,IF(N158&lt;Metrics!$H$16,Metrics!$H$2,IF(N158&lt;Metrics!$I$16,Metrics!$I$2,IF(N158&lt;Metrics!$J$16,Metrics!$J$2,IF(N158&lt;Metrics!$K$16,Metrics!$K$2,IF(N158&lt;Metrics!$L$16,Metrics!$L$2,IF(N158&lt;Metrics!$M$16,Metrics!$M$2,IF(N158&lt;Metrics!$N$16,Metrics!$N$2,IF(N158&lt;Metrics!$O$16,Metrics!$O$2,IF(N158&lt;Metrics!$P$16,Metrics!$P$2,Metrics!$Q$2))))))))))</f>
        <v>6</v>
      </c>
      <c r="AC158">
        <f>IF(O158&lt;Metrics!$G$22,Metrics!$G$2,IF(O158&lt;Metrics!$H$22,Metrics!$H$2,IF(O158&lt;Metrics!$I$22,Metrics!$I$2,IF(O158&lt;Metrics!$J$22,Metrics!$J$2,IF(O158&lt;Metrics!$K$22,Metrics!$K$2,IF(O158&lt;Metrics!$L$22,Metrics!$L$2,IF(O158&lt;Metrics!$M$22,Metrics!$M$2,IF(O158&lt;Metrics!$N$22,Metrics!$N$2,IF(O158&lt;Metrics!$O$22,Metrics!$O$2,IF(O158&lt;Metrics!$P$22,Metrics!$P$2,Metrics!$Q$2))))))))))</f>
        <v>1</v>
      </c>
      <c r="AD158" s="38">
        <f>(P158*Metrics!F$4)+(Q158*Metrics!F$8)+(S158*Metrics!F$9)+(U158*Metrics!F$10)+(V158*Metrics!F$18)+('Final Metrics'!W157*Metrics!F$19)+('Final Metrics'!X157*Metrics!F$20)+('Final Metrics'!Y157*Metrics!F$12)+('Final Metrics'!Z157*Metrics!F$13)+('Final Metrics'!AA157*Metrics!F$14)+('Final Metrics'!AB157*Metrics!F$16)</f>
        <v>98.625</v>
      </c>
      <c r="AE158" s="39">
        <f>AD158/AD$1</f>
        <v>9.8625000000000004E-2</v>
      </c>
    </row>
    <row r="159" spans="1:31">
      <c r="A159" s="12" t="s">
        <v>388</v>
      </c>
      <c r="B159" s="14">
        <v>965</v>
      </c>
      <c r="C159" s="16"/>
      <c r="D159" s="14"/>
      <c r="E159" s="14"/>
      <c r="F159" s="14"/>
      <c r="G159" s="14">
        <v>0</v>
      </c>
      <c r="H159" s="98">
        <v>43</v>
      </c>
      <c r="I159" s="98">
        <v>738</v>
      </c>
      <c r="J159" s="98">
        <v>46</v>
      </c>
      <c r="K159" s="98">
        <v>3920</v>
      </c>
      <c r="L159" s="98">
        <v>244</v>
      </c>
      <c r="M159" s="98">
        <v>4076</v>
      </c>
      <c r="N159" s="98">
        <v>60</v>
      </c>
      <c r="O159" s="48">
        <v>4</v>
      </c>
      <c r="P159">
        <f>IF(B159&lt;Metrics!$G$4,Metrics!$G$2,IF(B159&lt;Metrics!$H$4,Metrics!$H$2,IF(B159&lt;Metrics!$I$4,Metrics!$I$2,IF(B159&lt;Metrics!$J$4,Metrics!$J$2,IF(B159&lt;Metrics!$K$4,Metrics!$K$2,IF(B159&lt;Metrics!$L$4,Metrics!$L$2,IF(B159&lt;Metrics!$M$4,Metrics!$M$2,IF(B159&lt;Metrics!$N$4,Metrics!$N$2,IF(B159&lt;Metrics!$O$4,Metrics!$O$2,IF(B159&lt;Metrics!$P$4,Metrics!$P$2,Metrics!Q$2))))))))))</f>
        <v>6</v>
      </c>
      <c r="Q159">
        <f>IF(C159=Metrics!$G$8,Metrics!$G$2,IF(C159&lt;Metrics!$H$8,Metrics!$H$2,IF(C159&lt;Metrics!$I$8,Metrics!$I$2,IF(C159&lt;Metrics!$J$8,Metrics!$J$2,IF(C159&lt;Metrics!$K$8,Metrics!$K$2,IF(C159&lt;Metrics!$L$8,Metrics!$L$2,IF(C159&lt;Metrics!$M$8,Metrics!$M$2,IF(C159&lt;Metrics!$N$8,Metrics!$N$2,IF(C159&lt;Metrics!$O$8,Metrics!$O$2,IF(C159&lt;Metrics!$P$8,Metrics!$P$2,Metrics!$Q$2))))))))))</f>
        <v>0</v>
      </c>
      <c r="S159">
        <f>IF(E159&lt;Metrics!$G$9,Metrics!$G$2,IF(E159&lt;Metrics!$H$9,Metrics!$H$2,IF(E159&lt;Metrics!$I$9,Metrics!$I$2,IF(E159&lt;Metrics!$J$9,Metrics!$J$2,IF(E159&lt;Metrics!$K$9,Metrics!$K$2,IF(E159&lt;Metrics!$L$9,Metrics!$L$2,IF(E159&lt;Metrics!$M$9,Metrics!$M$2,IF(E159&lt;Metrics!$N$9,Metrics!$N$2,IF(E159&lt;Metrics!$O$9,Metrics!$O$2,IF(E159&lt;Metrics!$P$9,Metrics!$P$2,Metrics!$Q$2))))))))))</f>
        <v>0</v>
      </c>
      <c r="U159">
        <f>IF(G159&lt;Metrics!$G$10,Metrics!$G$2,IF(G159&lt;Metrics!$H$10,Metrics!$H$2,IF(G159&lt;Metrics!$I$10,Metrics!$I$2,IF(G159&lt;Metrics!$J$10,Metrics!$J$2,IF(G159&lt;Metrics!$K$10,Metrics!$K$2,IF(G159&lt;Metrics!$L$10,Metrics!$L$2,IF(G159&lt;Metrics!$M$10,Metrics!$M$2,IF(G159&lt;Metrics!$N$10,Metrics!$N$2,IF(G159&lt;Metrics!$O$10,Metrics!$O$2,IF(G159&lt;Metrics!$P$10,Metrics!$P$2,Metrics!$Q$2))))))))))</f>
        <v>0</v>
      </c>
      <c r="V159">
        <f>IF(H159&lt;Metrics!$G$18,Metrics!$G$2,IF(H159&lt;Metrics!$H$18,Metrics!$H$2,IF(H159&lt;Metrics!$I$18,Metrics!$I$2,IF(H159&lt;Metrics!$J$18,Metrics!$J$2,IF(H159&lt;Metrics!$K$18,Metrics!$K$2,IF(H159&lt;Metrics!$L$18,Metrics!$L$2,IF(H159&lt;Metrics!$M$18,Metrics!$M$2,IF(H159&lt;Metrics!$N$18,Metrics!$N$2,IF(H159&lt;Metrics!$O$18,Metrics!$O$2,IF(H159&lt;Metrics!$P$18,Metrics!$P$2,Metrics!$Q$2))))))))))</f>
        <v>6</v>
      </c>
      <c r="W159">
        <f>IF(I159&lt;Metrics!$G$19,Metrics!$G$2,IF(I159&lt;Metrics!$H$19,Metrics!$H$2,IF(I159&lt;Metrics!$I$19,Metrics!$I$2,IF(I159&lt;Metrics!$J$19,Metrics!$J$2,IF(I159&lt;Metrics!$K$19,Metrics!$K$2,IF(I159&lt;Metrics!$L$19,Metrics!$L$2,IF(I159&lt;Metrics!$M$19,Metrics!$M$2,IF(I159&lt;Metrics!$N$19,Metrics!$N$2,IF(I159&lt;Metrics!$O$19,Metrics!$O$2,IF(I159&lt;Metrics!$P$19,Metrics!$P$2,Metrics!$Q$2))))))))))</f>
        <v>6</v>
      </c>
      <c r="X159">
        <f>IF(J159&lt;Metrics!$G$20,Metrics!$G$2,IF(J159&lt;Metrics!$H$20,Metrics!$H$2,IF(J159&lt;Metrics!$I$20,Metrics!$I$2,IF(J159&lt;Metrics!$J$20,Metrics!$J$2,IF(J159&lt;Metrics!$K$20,Metrics!$K$2,IF(J159&lt;Metrics!$L$20,Metrics!$L$2,IF(J159&lt;Metrics!$M$20,Metrics!$M$2,IF(J159&lt;Metrics!$N$20,Metrics!$N$2,IF(J159&lt;Metrics!$O$20,Metrics!$O$2,IF(J159&lt;Metrics!$P$20,Metrics!$P$2,Metrics!$Q$2))))))))))</f>
        <v>5</v>
      </c>
      <c r="Y159">
        <f>IF(K159&lt;Metrics!$G$12,Metrics!$G$2,IF(K159&lt;Metrics!$H$12,Metrics!$H$2,IF(K159&lt;Metrics!$I$12,Metrics!$I$2,IF(K159&lt;Metrics!$J$12,Metrics!$J$2,IF(K159&lt;Metrics!$K$12,Metrics!$K$2,IF(K159&lt;Metrics!$L$12,Metrics!$L$2,IF(K159&lt;Metrics!$M$12,Metrics!$M$2,IF(K159&lt;Metrics!$N$12,Metrics!$N$2,IF(K159&lt;Metrics!$O$12,Metrics!$O$2,IF(K159&lt;Metrics!$P$12,Metrics!$P$2,Metrics!$Q$2))))))))))</f>
        <v>3</v>
      </c>
      <c r="Z159">
        <f>IF(L159&lt;Metrics!$G$13,Metrics!$G$2,IF(L159&lt;Metrics!$H$13,Metrics!$H$2,IF(L159&lt;Metrics!$I$13,Metrics!$I$2,IF(L159&lt;Metrics!$J$13,Metrics!$J$2,IF(L159&lt;Metrics!$K$13,Metrics!$K$2,IF(L159&lt;Metrics!$L$13,Metrics!$L$2,IF(L159&lt;Metrics!$M$13,Metrics!$M$2,IF(L159&lt;Metrics!$N$13,Metrics!$N$2,IF(L159&lt;Metrics!$O$13,Metrics!$O$2,IF(L159&lt;Metrics!$P$13,Metrics!$P$2,Metrics!$Q$2))))))))))</f>
        <v>1</v>
      </c>
      <c r="AA159">
        <f>IF(M159&lt;Metrics!$G$14,Metrics!$G$2,IF(M159&lt;Metrics!$H$14,Metrics!$H$2,IF(M159&lt;Metrics!$I$14,Metrics!$I$2,IF(M159&lt;Metrics!$J$14,Metrics!$J$2,IF(M159&lt;Metrics!$K$14,Metrics!$K$2,IF(M159&lt;Metrics!$L$14,Metrics!$L$2,IF(M159&lt;Metrics!$M$14,Metrics!$M$2,IF(M159&lt;Metrics!$N$14,Metrics!$N$2,IF(M159&lt;Metrics!$O$14,Metrics!$O$2,IF(M159&lt;Metrics!$P$14,Metrics!$P$2,Metrics!$Q$2))))))))))</f>
        <v>3</v>
      </c>
      <c r="AB159">
        <f>IF(N159&lt;Metrics!$G$16,Metrics!$G$2,IF(N159&lt;Metrics!$H$16,Metrics!$H$2,IF(N159&lt;Metrics!$I$16,Metrics!$I$2,IF(N159&lt;Metrics!$J$16,Metrics!$J$2,IF(N159&lt;Metrics!$K$16,Metrics!$K$2,IF(N159&lt;Metrics!$L$16,Metrics!$L$2,IF(N159&lt;Metrics!$M$16,Metrics!$M$2,IF(N159&lt;Metrics!$N$16,Metrics!$N$2,IF(N159&lt;Metrics!$O$16,Metrics!$O$2,IF(N159&lt;Metrics!$P$16,Metrics!$P$2,Metrics!$Q$2))))))))))</f>
        <v>7</v>
      </c>
      <c r="AC159">
        <f>IF(O159&lt;Metrics!$G$22,Metrics!$G$2,IF(O159&lt;Metrics!$H$22,Metrics!$H$2,IF(O159&lt;Metrics!$I$22,Metrics!$I$2,IF(O159&lt;Metrics!$J$22,Metrics!$J$2,IF(O159&lt;Metrics!$K$22,Metrics!$K$2,IF(O159&lt;Metrics!$L$22,Metrics!$L$2,IF(O159&lt;Metrics!$M$22,Metrics!$M$2,IF(O159&lt;Metrics!$N$22,Metrics!$N$2,IF(O159&lt;Metrics!$O$22,Metrics!$O$2,IF(O159&lt;Metrics!$P$22,Metrics!$P$2,Metrics!$Q$2))))))))))</f>
        <v>1</v>
      </c>
      <c r="AD159" s="38">
        <f>(P159*Metrics!F$4)+(Q159*Metrics!F$8)+(S159*Metrics!F$9)+(U159*Metrics!F$10)+(V159*Metrics!F$18)+('Final Metrics'!W26*Metrics!F$19)+('Final Metrics'!X26*Metrics!F$20)+('Final Metrics'!Y26*Metrics!F$12)+('Final Metrics'!Z26*Metrics!F$13)+('Final Metrics'!AA26*Metrics!F$14)+('Final Metrics'!AB26*Metrics!F$16)</f>
        <v>224.875</v>
      </c>
      <c r="AE159" s="39">
        <f>AD159/AD$1</f>
        <v>0.22487499999999999</v>
      </c>
    </row>
    <row r="160" spans="1:31">
      <c r="A160" s="12" t="s">
        <v>390</v>
      </c>
      <c r="B160" s="14">
        <v>125</v>
      </c>
      <c r="C160" s="16">
        <v>5</v>
      </c>
      <c r="D160" s="14">
        <v>1</v>
      </c>
      <c r="E160" s="14">
        <v>1</v>
      </c>
      <c r="F160" s="14"/>
      <c r="G160" s="14">
        <v>5</v>
      </c>
      <c r="H160" s="98">
        <v>50</v>
      </c>
      <c r="I160" s="98">
        <v>788</v>
      </c>
      <c r="J160" s="98">
        <v>71</v>
      </c>
      <c r="K160" s="98">
        <v>39854</v>
      </c>
      <c r="L160" s="98">
        <v>13646</v>
      </c>
      <c r="M160" s="98">
        <v>15966</v>
      </c>
      <c r="N160" s="98">
        <v>69</v>
      </c>
      <c r="O160" s="48">
        <v>4</v>
      </c>
      <c r="P160">
        <f>IF(B160&lt;Metrics!$G$4,Metrics!$G$2,IF(B160&lt;Metrics!$H$4,Metrics!$H$2,IF(B160&lt;Metrics!$I$4,Metrics!$I$2,IF(B160&lt;Metrics!$J$4,Metrics!$J$2,IF(B160&lt;Metrics!$K$4,Metrics!$K$2,IF(B160&lt;Metrics!$L$4,Metrics!$L$2,IF(B160&lt;Metrics!$M$4,Metrics!$M$2,IF(B160&lt;Metrics!$N$4,Metrics!$N$2,IF(B160&lt;Metrics!$O$4,Metrics!$O$2,IF(B160&lt;Metrics!$P$4,Metrics!$P$2,Metrics!Q$2))))))))))</f>
        <v>3</v>
      </c>
      <c r="Q160">
        <f>IF(C160=Metrics!$G$8,Metrics!$G$2,IF(C160&lt;Metrics!$H$8,Metrics!$H$2,IF(C160&lt;Metrics!$I$8,Metrics!$I$2,IF(C160&lt;Metrics!$J$8,Metrics!$J$2,IF(C160&lt;Metrics!$K$8,Metrics!$K$2,IF(C160&lt;Metrics!$L$8,Metrics!$L$2,IF(C160&lt;Metrics!$M$8,Metrics!$M$2,IF(C160&lt;Metrics!$N$8,Metrics!$N$2,IF(C160&lt;Metrics!$O$8,Metrics!$O$2,IF(C160&lt;Metrics!$P$8,Metrics!$P$2,Metrics!$Q$2))))))))))</f>
        <v>10</v>
      </c>
      <c r="S160">
        <f>IF(E160&lt;Metrics!$G$9,Metrics!$G$2,IF(E160&lt;Metrics!$H$9,Metrics!$H$2,IF(E160&lt;Metrics!$I$9,Metrics!$I$2,IF(E160&lt;Metrics!$J$9,Metrics!$J$2,IF(E160&lt;Metrics!$K$9,Metrics!$K$2,IF(E160&lt;Metrics!$L$9,Metrics!$L$2,IF(E160&lt;Metrics!$M$9,Metrics!$M$2,IF(E160&lt;Metrics!$N$9,Metrics!$N$2,IF(E160&lt;Metrics!$O$9,Metrics!$O$2,IF(E160&lt;Metrics!$P$9,Metrics!$P$2,Metrics!$Q$2))))))))))</f>
        <v>0</v>
      </c>
      <c r="U160">
        <f>IF(G160&lt;Metrics!$G$10,Metrics!$G$2,IF(G160&lt;Metrics!$H$10,Metrics!$H$2,IF(G160&lt;Metrics!$I$10,Metrics!$I$2,IF(G160&lt;Metrics!$J$10,Metrics!$J$2,IF(G160&lt;Metrics!$K$10,Metrics!$K$2,IF(G160&lt;Metrics!$L$10,Metrics!$L$2,IF(G160&lt;Metrics!$M$10,Metrics!$M$2,IF(G160&lt;Metrics!$N$10,Metrics!$N$2,IF(G160&lt;Metrics!$O$10,Metrics!$O$2,IF(G160&lt;Metrics!$P$10,Metrics!$P$2,Metrics!$Q$2))))))))))</f>
        <v>0</v>
      </c>
      <c r="V160">
        <f>IF(H160&lt;Metrics!$G$18,Metrics!$G$2,IF(H160&lt;Metrics!$H$18,Metrics!$H$2,IF(H160&lt;Metrics!$I$18,Metrics!$I$2,IF(H160&lt;Metrics!$J$18,Metrics!$J$2,IF(H160&lt;Metrics!$K$18,Metrics!$K$2,IF(H160&lt;Metrics!$L$18,Metrics!$L$2,IF(H160&lt;Metrics!$M$18,Metrics!$M$2,IF(H160&lt;Metrics!$N$18,Metrics!$N$2,IF(H160&lt;Metrics!$O$18,Metrics!$O$2,IF(H160&lt;Metrics!$P$18,Metrics!$P$2,Metrics!$Q$2))))))))))</f>
        <v>7</v>
      </c>
      <c r="W160">
        <f>IF(I160&lt;Metrics!$G$19,Metrics!$G$2,IF(I160&lt;Metrics!$H$19,Metrics!$H$2,IF(I160&lt;Metrics!$I$19,Metrics!$I$2,IF(I160&lt;Metrics!$J$19,Metrics!$J$2,IF(I160&lt;Metrics!$K$19,Metrics!$K$2,IF(I160&lt;Metrics!$L$19,Metrics!$L$2,IF(I160&lt;Metrics!$M$19,Metrics!$M$2,IF(I160&lt;Metrics!$N$19,Metrics!$N$2,IF(I160&lt;Metrics!$O$19,Metrics!$O$2,IF(I160&lt;Metrics!$P$19,Metrics!$P$2,Metrics!$Q$2))))))))))</f>
        <v>7</v>
      </c>
      <c r="X160">
        <f>IF(J160&lt;Metrics!$G$20,Metrics!$G$2,IF(J160&lt;Metrics!$H$20,Metrics!$H$2,IF(J160&lt;Metrics!$I$20,Metrics!$I$2,IF(J160&lt;Metrics!$J$20,Metrics!$J$2,IF(J160&lt;Metrics!$K$20,Metrics!$K$2,IF(J160&lt;Metrics!$L$20,Metrics!$L$2,IF(J160&lt;Metrics!$M$20,Metrics!$M$2,IF(J160&lt;Metrics!$N$20,Metrics!$N$2,IF(J160&lt;Metrics!$O$20,Metrics!$O$2,IF(J160&lt;Metrics!$P$20,Metrics!$P$2,Metrics!$Q$2))))))))))</f>
        <v>8</v>
      </c>
      <c r="Y160">
        <f>IF(K160&lt;Metrics!$G$12,Metrics!$G$2,IF(K160&lt;Metrics!$H$12,Metrics!$H$2,IF(K160&lt;Metrics!$I$12,Metrics!$I$2,IF(K160&lt;Metrics!$J$12,Metrics!$J$2,IF(K160&lt;Metrics!$K$12,Metrics!$K$2,IF(K160&lt;Metrics!$L$12,Metrics!$L$2,IF(K160&lt;Metrics!$M$12,Metrics!$M$2,IF(K160&lt;Metrics!$N$12,Metrics!$N$2,IF(K160&lt;Metrics!$O$12,Metrics!$O$2,IF(K160&lt;Metrics!$P$12,Metrics!$P$2,Metrics!$Q$2))))))))))</f>
        <v>5</v>
      </c>
      <c r="Z160">
        <f>IF(L160&lt;Metrics!$G$13,Metrics!$G$2,IF(L160&lt;Metrics!$H$13,Metrics!$H$2,IF(L160&lt;Metrics!$I$13,Metrics!$I$2,IF(L160&lt;Metrics!$J$13,Metrics!$J$2,IF(L160&lt;Metrics!$K$13,Metrics!$K$2,IF(L160&lt;Metrics!$L$13,Metrics!$L$2,IF(L160&lt;Metrics!$M$13,Metrics!$M$2,IF(L160&lt;Metrics!$N$13,Metrics!$N$2,IF(L160&lt;Metrics!$O$13,Metrics!$O$2,IF(L160&lt;Metrics!$P$13,Metrics!$P$2,Metrics!$Q$2))))))))))</f>
        <v>8</v>
      </c>
      <c r="AA160">
        <f>IF(M160&lt;Metrics!$G$14,Metrics!$G$2,IF(M160&lt;Metrics!$H$14,Metrics!$H$2,IF(M160&lt;Metrics!$I$14,Metrics!$I$2,IF(M160&lt;Metrics!$J$14,Metrics!$J$2,IF(M160&lt;Metrics!$K$14,Metrics!$K$2,IF(M160&lt;Metrics!$L$14,Metrics!$L$2,IF(M160&lt;Metrics!$M$14,Metrics!$M$2,IF(M160&lt;Metrics!$N$14,Metrics!$N$2,IF(M160&lt;Metrics!$O$14,Metrics!$O$2,IF(M160&lt;Metrics!$P$14,Metrics!$P$2,Metrics!$Q$2))))))))))</f>
        <v>6</v>
      </c>
      <c r="AB160">
        <f>IF(N160&lt;Metrics!$G$16,Metrics!$G$2,IF(N160&lt;Metrics!$H$16,Metrics!$H$2,IF(N160&lt;Metrics!$I$16,Metrics!$I$2,IF(N160&lt;Metrics!$J$16,Metrics!$J$2,IF(N160&lt;Metrics!$K$16,Metrics!$K$2,IF(N160&lt;Metrics!$L$16,Metrics!$L$2,IF(N160&lt;Metrics!$M$16,Metrics!$M$2,IF(N160&lt;Metrics!$N$16,Metrics!$N$2,IF(N160&lt;Metrics!$O$16,Metrics!$O$2,IF(N160&lt;Metrics!$P$16,Metrics!$P$2,Metrics!$Q$2))))))))))</f>
        <v>8</v>
      </c>
      <c r="AC160">
        <f>IF(O160&lt;Metrics!$G$22,Metrics!$G$2,IF(O160&lt;Metrics!$H$22,Metrics!$H$2,IF(O160&lt;Metrics!$I$22,Metrics!$I$2,IF(O160&lt;Metrics!$J$22,Metrics!$J$2,IF(O160&lt;Metrics!$K$22,Metrics!$K$2,IF(O160&lt;Metrics!$L$22,Metrics!$L$2,IF(O160&lt;Metrics!$M$22,Metrics!$M$2,IF(O160&lt;Metrics!$N$22,Metrics!$N$2,IF(O160&lt;Metrics!$O$22,Metrics!$O$2,IF(O160&lt;Metrics!$P$22,Metrics!$P$2,Metrics!$Q$2))))))))))</f>
        <v>1</v>
      </c>
      <c r="AD160" s="38">
        <f>(P160*Metrics!F$4)+(Q160*Metrics!F$8)+(S160*Metrics!F$9)+(U160*Metrics!F$10)+(V160*Metrics!F$18)+('Final Metrics'!W61*Metrics!F$19)+('Final Metrics'!X61*Metrics!F$20)+('Final Metrics'!Y61*Metrics!F$12)+('Final Metrics'!Z61*Metrics!F$13)+('Final Metrics'!AA61*Metrics!F$14)+('Final Metrics'!AB61*Metrics!F$16)</f>
        <v>304.25</v>
      </c>
      <c r="AE160" s="39">
        <f>AD160/AD$1</f>
        <v>0.30425000000000002</v>
      </c>
    </row>
    <row r="161" spans="1:31">
      <c r="A161" s="12" t="s">
        <v>393</v>
      </c>
      <c r="B161" s="14">
        <v>5</v>
      </c>
      <c r="C161" s="16"/>
      <c r="D161" s="14"/>
      <c r="E161" s="14"/>
      <c r="F161" s="14"/>
      <c r="G161" s="14">
        <v>0</v>
      </c>
      <c r="H161" s="98">
        <v>17</v>
      </c>
      <c r="I161" s="98">
        <v>565</v>
      </c>
      <c r="J161" s="98">
        <v>33</v>
      </c>
      <c r="K161" s="98">
        <v>819</v>
      </c>
      <c r="L161" s="98">
        <v>716</v>
      </c>
      <c r="M161" s="98">
        <v>2602</v>
      </c>
      <c r="N161" s="98">
        <v>48</v>
      </c>
      <c r="O161" s="48">
        <v>10</v>
      </c>
      <c r="P161">
        <f>IF(B161&lt;Metrics!$G$4,Metrics!$G$2,IF(B161&lt;Metrics!$H$4,Metrics!$H$2,IF(B161&lt;Metrics!$I$4,Metrics!$I$2,IF(B161&lt;Metrics!$J$4,Metrics!$J$2,IF(B161&lt;Metrics!$K$4,Metrics!$K$2,IF(B161&lt;Metrics!$L$4,Metrics!$L$2,IF(B161&lt;Metrics!$M$4,Metrics!$M$2,IF(B161&lt;Metrics!$N$4,Metrics!$N$2,IF(B161&lt;Metrics!$O$4,Metrics!$O$2,IF(B161&lt;Metrics!$P$4,Metrics!$P$2,Metrics!Q$2))))))))))</f>
        <v>0</v>
      </c>
      <c r="Q161">
        <f>IF(C161=Metrics!$G$8,Metrics!$G$2,IF(C161&lt;Metrics!$H$8,Metrics!$H$2,IF(C161&lt;Metrics!$I$8,Metrics!$I$2,IF(C161&lt;Metrics!$J$8,Metrics!$J$2,IF(C161&lt;Metrics!$K$8,Metrics!$K$2,IF(C161&lt;Metrics!$L$8,Metrics!$L$2,IF(C161&lt;Metrics!$M$8,Metrics!$M$2,IF(C161&lt;Metrics!$N$8,Metrics!$N$2,IF(C161&lt;Metrics!$O$8,Metrics!$O$2,IF(C161&lt;Metrics!$P$8,Metrics!$P$2,Metrics!$Q$2))))))))))</f>
        <v>0</v>
      </c>
      <c r="S161">
        <f>IF(E161&lt;Metrics!$G$9,Metrics!$G$2,IF(E161&lt;Metrics!$H$9,Metrics!$H$2,IF(E161&lt;Metrics!$I$9,Metrics!$I$2,IF(E161&lt;Metrics!$J$9,Metrics!$J$2,IF(E161&lt;Metrics!$K$9,Metrics!$K$2,IF(E161&lt;Metrics!$L$9,Metrics!$L$2,IF(E161&lt;Metrics!$M$9,Metrics!$M$2,IF(E161&lt;Metrics!$N$9,Metrics!$N$2,IF(E161&lt;Metrics!$O$9,Metrics!$O$2,IF(E161&lt;Metrics!$P$9,Metrics!$P$2,Metrics!$Q$2))))))))))</f>
        <v>0</v>
      </c>
      <c r="U161">
        <f>IF(G161&lt;Metrics!$G$10,Metrics!$G$2,IF(G161&lt;Metrics!$H$10,Metrics!$H$2,IF(G161&lt;Metrics!$I$10,Metrics!$I$2,IF(G161&lt;Metrics!$J$10,Metrics!$J$2,IF(G161&lt;Metrics!$K$10,Metrics!$K$2,IF(G161&lt;Metrics!$L$10,Metrics!$L$2,IF(G161&lt;Metrics!$M$10,Metrics!$M$2,IF(G161&lt;Metrics!$N$10,Metrics!$N$2,IF(G161&lt;Metrics!$O$10,Metrics!$O$2,IF(G161&lt;Metrics!$P$10,Metrics!$P$2,Metrics!$Q$2))))))))))</f>
        <v>0</v>
      </c>
      <c r="V161">
        <f>IF(H161&lt;Metrics!$G$18,Metrics!$G$2,IF(H161&lt;Metrics!$H$18,Metrics!$H$2,IF(H161&lt;Metrics!$I$18,Metrics!$I$2,IF(H161&lt;Metrics!$J$18,Metrics!$J$2,IF(H161&lt;Metrics!$K$18,Metrics!$K$2,IF(H161&lt;Metrics!$L$18,Metrics!$L$2,IF(H161&lt;Metrics!$M$18,Metrics!$M$2,IF(H161&lt;Metrics!$N$18,Metrics!$N$2,IF(H161&lt;Metrics!$O$18,Metrics!$O$2,IF(H161&lt;Metrics!$P$18,Metrics!$P$2,Metrics!$Q$2))))))))))</f>
        <v>0</v>
      </c>
      <c r="W161">
        <f>IF(I161&lt;Metrics!$G$19,Metrics!$G$2,IF(I161&lt;Metrics!$H$19,Metrics!$H$2,IF(I161&lt;Metrics!$I$19,Metrics!$I$2,IF(I161&lt;Metrics!$J$19,Metrics!$J$2,IF(I161&lt;Metrics!$K$19,Metrics!$K$2,IF(I161&lt;Metrics!$L$19,Metrics!$L$2,IF(I161&lt;Metrics!$M$19,Metrics!$M$2,IF(I161&lt;Metrics!$N$19,Metrics!$N$2,IF(I161&lt;Metrics!$O$19,Metrics!$O$2,IF(I161&lt;Metrics!$P$19,Metrics!$P$2,Metrics!$Q$2))))))))))</f>
        <v>2</v>
      </c>
      <c r="X161">
        <f>IF(J161&lt;Metrics!$G$20,Metrics!$G$2,IF(J161&lt;Metrics!$H$20,Metrics!$H$2,IF(J161&lt;Metrics!$I$20,Metrics!$I$2,IF(J161&lt;Metrics!$J$20,Metrics!$J$2,IF(J161&lt;Metrics!$K$20,Metrics!$K$2,IF(J161&lt;Metrics!$L$20,Metrics!$L$2,IF(J161&lt;Metrics!$M$20,Metrics!$M$2,IF(J161&lt;Metrics!$N$20,Metrics!$N$2,IF(J161&lt;Metrics!$O$20,Metrics!$O$2,IF(J161&lt;Metrics!$P$20,Metrics!$P$2,Metrics!$Q$2))))))))))</f>
        <v>2</v>
      </c>
      <c r="Y161">
        <f>IF(K161&lt;Metrics!$G$12,Metrics!$G$2,IF(K161&lt;Metrics!$H$12,Metrics!$H$2,IF(K161&lt;Metrics!$I$12,Metrics!$I$2,IF(K161&lt;Metrics!$J$12,Metrics!$J$2,IF(K161&lt;Metrics!$K$12,Metrics!$K$2,IF(K161&lt;Metrics!$L$12,Metrics!$L$2,IF(K161&lt;Metrics!$M$12,Metrics!$M$2,IF(K161&lt;Metrics!$N$12,Metrics!$N$2,IF(K161&lt;Metrics!$O$12,Metrics!$O$2,IF(K161&lt;Metrics!$P$12,Metrics!$P$2,Metrics!$Q$2))))))))))</f>
        <v>1</v>
      </c>
      <c r="Z161">
        <f>IF(L161&lt;Metrics!$G$13,Metrics!$G$2,IF(L161&lt;Metrics!$H$13,Metrics!$H$2,IF(L161&lt;Metrics!$I$13,Metrics!$I$2,IF(L161&lt;Metrics!$J$13,Metrics!$J$2,IF(L161&lt;Metrics!$K$13,Metrics!$K$2,IF(L161&lt;Metrics!$L$13,Metrics!$L$2,IF(L161&lt;Metrics!$M$13,Metrics!$M$2,IF(L161&lt;Metrics!$N$13,Metrics!$N$2,IF(L161&lt;Metrics!$O$13,Metrics!$O$2,IF(L161&lt;Metrics!$P$13,Metrics!$P$2,Metrics!$Q$2))))))))))</f>
        <v>3</v>
      </c>
      <c r="AA161">
        <f>IF(M161&lt;Metrics!$G$14,Metrics!$G$2,IF(M161&lt;Metrics!$H$14,Metrics!$H$2,IF(M161&lt;Metrics!$I$14,Metrics!$I$2,IF(M161&lt;Metrics!$J$14,Metrics!$J$2,IF(M161&lt;Metrics!$K$14,Metrics!$K$2,IF(M161&lt;Metrics!$L$14,Metrics!$L$2,IF(M161&lt;Metrics!$M$14,Metrics!$M$2,IF(M161&lt;Metrics!$N$14,Metrics!$N$2,IF(M161&lt;Metrics!$O$14,Metrics!$O$2,IF(M161&lt;Metrics!$P$14,Metrics!$P$2,Metrics!$Q$2))))))))))</f>
        <v>2</v>
      </c>
      <c r="AB161">
        <f>IF(N161&lt;Metrics!$G$16,Metrics!$G$2,IF(N161&lt;Metrics!$H$16,Metrics!$H$2,IF(N161&lt;Metrics!$I$16,Metrics!$I$2,IF(N161&lt;Metrics!$J$16,Metrics!$J$2,IF(N161&lt;Metrics!$K$16,Metrics!$K$2,IF(N161&lt;Metrics!$L$16,Metrics!$L$2,IF(N161&lt;Metrics!$M$16,Metrics!$M$2,IF(N161&lt;Metrics!$N$16,Metrics!$N$2,IF(N161&lt;Metrics!$O$16,Metrics!$O$2,IF(N161&lt;Metrics!$P$16,Metrics!$P$2,Metrics!$Q$2))))))))))</f>
        <v>5</v>
      </c>
      <c r="AC161">
        <f>IF(O161&lt;Metrics!$G$22,Metrics!$G$2,IF(O161&lt;Metrics!$H$22,Metrics!$H$2,IF(O161&lt;Metrics!$I$22,Metrics!$I$2,IF(O161&lt;Metrics!$J$22,Metrics!$J$2,IF(O161&lt;Metrics!$K$22,Metrics!$K$2,IF(O161&lt;Metrics!$L$22,Metrics!$L$2,IF(O161&lt;Metrics!$M$22,Metrics!$M$2,IF(O161&lt;Metrics!$N$22,Metrics!$N$2,IF(O161&lt;Metrics!$O$22,Metrics!$O$2,IF(O161&lt;Metrics!$P$22,Metrics!$P$2,Metrics!$Q$2))))))))))</f>
        <v>1</v>
      </c>
      <c r="AD161" s="38">
        <f>(P161*Metrics!F$4)+(Q161*Metrics!F$8)+(S161*Metrics!F$9)+(U161*Metrics!F$10)+(V161*Metrics!F$18)+('Final Metrics'!W128*Metrics!F$19)+('Final Metrics'!X128*Metrics!F$20)+('Final Metrics'!Y128*Metrics!F$12)+('Final Metrics'!Z128*Metrics!F$13)+('Final Metrics'!AA128*Metrics!F$14)+('Final Metrics'!AB128*Metrics!F$16)</f>
        <v>1</v>
      </c>
      <c r="AE161" s="39">
        <f>AD161/AD$1</f>
        <v>1E-3</v>
      </c>
    </row>
    <row r="162" spans="1:31">
      <c r="A162" s="12" t="s">
        <v>396</v>
      </c>
      <c r="B162" s="14">
        <v>474</v>
      </c>
      <c r="C162" s="16">
        <v>5</v>
      </c>
      <c r="D162" s="14">
        <v>57</v>
      </c>
      <c r="E162" s="14">
        <v>57</v>
      </c>
      <c r="F162" s="14"/>
      <c r="G162" s="14">
        <v>285</v>
      </c>
      <c r="H162" s="98">
        <v>38</v>
      </c>
      <c r="I162" s="98">
        <v>744</v>
      </c>
      <c r="J162" s="98">
        <v>55</v>
      </c>
      <c r="K162" s="98">
        <v>9364</v>
      </c>
      <c r="L162" s="98">
        <v>150</v>
      </c>
      <c r="M162" s="98">
        <v>11068</v>
      </c>
      <c r="N162" s="98">
        <v>63</v>
      </c>
      <c r="O162" s="48">
        <v>19</v>
      </c>
      <c r="P162">
        <f>IF(B162&lt;Metrics!$G$4,Metrics!$G$2,IF(B162&lt;Metrics!$H$4,Metrics!$H$2,IF(B162&lt;Metrics!$I$4,Metrics!$I$2,IF(B162&lt;Metrics!$J$4,Metrics!$J$2,IF(B162&lt;Metrics!$K$4,Metrics!$K$2,IF(B162&lt;Metrics!$L$4,Metrics!$L$2,IF(B162&lt;Metrics!$M$4,Metrics!$M$2,IF(B162&lt;Metrics!$N$4,Metrics!$N$2,IF(B162&lt;Metrics!$O$4,Metrics!$O$2,IF(B162&lt;Metrics!$P$4,Metrics!$P$2,Metrics!Q$2))))))))))</f>
        <v>5</v>
      </c>
      <c r="Q162">
        <f>IF(C162=Metrics!$G$8,Metrics!$G$2,IF(C162&lt;Metrics!$H$8,Metrics!$H$2,IF(C162&lt;Metrics!$I$8,Metrics!$I$2,IF(C162&lt;Metrics!$J$8,Metrics!$J$2,IF(C162&lt;Metrics!$K$8,Metrics!$K$2,IF(C162&lt;Metrics!$L$8,Metrics!$L$2,IF(C162&lt;Metrics!$M$8,Metrics!$M$2,IF(C162&lt;Metrics!$N$8,Metrics!$N$2,IF(C162&lt;Metrics!$O$8,Metrics!$O$2,IF(C162&lt;Metrics!$P$8,Metrics!$P$2,Metrics!$Q$2))))))))))</f>
        <v>10</v>
      </c>
      <c r="S162">
        <f>IF(E162&lt;Metrics!$G$9,Metrics!$G$2,IF(E162&lt;Metrics!$H$9,Metrics!$H$2,IF(E162&lt;Metrics!$I$9,Metrics!$I$2,IF(E162&lt;Metrics!$J$9,Metrics!$J$2,IF(E162&lt;Metrics!$K$9,Metrics!$K$2,IF(E162&lt;Metrics!$L$9,Metrics!$L$2,IF(E162&lt;Metrics!$M$9,Metrics!$M$2,IF(E162&lt;Metrics!$N$9,Metrics!$N$2,IF(E162&lt;Metrics!$O$9,Metrics!$O$2,IF(E162&lt;Metrics!$P$9,Metrics!$P$2,Metrics!$Q$2))))))))))</f>
        <v>3</v>
      </c>
      <c r="U162">
        <f>IF(G162&lt;Metrics!$G$10,Metrics!$G$2,IF(G162&lt;Metrics!$H$10,Metrics!$H$2,IF(G162&lt;Metrics!$I$10,Metrics!$I$2,IF(G162&lt;Metrics!$J$10,Metrics!$J$2,IF(G162&lt;Metrics!$K$10,Metrics!$K$2,IF(G162&lt;Metrics!$L$10,Metrics!$L$2,IF(G162&lt;Metrics!$M$10,Metrics!$M$2,IF(G162&lt;Metrics!$N$10,Metrics!$N$2,IF(G162&lt;Metrics!$O$10,Metrics!$O$2,IF(G162&lt;Metrics!$P$10,Metrics!$P$2,Metrics!$Q$2))))))))))</f>
        <v>5</v>
      </c>
      <c r="V162">
        <f>IF(H162&lt;Metrics!$G$18,Metrics!$G$2,IF(H162&lt;Metrics!$H$18,Metrics!$H$2,IF(H162&lt;Metrics!$I$18,Metrics!$I$2,IF(H162&lt;Metrics!$J$18,Metrics!$J$2,IF(H162&lt;Metrics!$K$18,Metrics!$K$2,IF(H162&lt;Metrics!$L$18,Metrics!$L$2,IF(H162&lt;Metrics!$M$18,Metrics!$M$2,IF(H162&lt;Metrics!$N$18,Metrics!$N$2,IF(H162&lt;Metrics!$O$18,Metrics!$O$2,IF(H162&lt;Metrics!$P$18,Metrics!$P$2,Metrics!$Q$2))))))))))</f>
        <v>5</v>
      </c>
      <c r="W162">
        <f>IF(I162&lt;Metrics!$G$19,Metrics!$G$2,IF(I162&lt;Metrics!$H$19,Metrics!$H$2,IF(I162&lt;Metrics!$I$19,Metrics!$I$2,IF(I162&lt;Metrics!$J$19,Metrics!$J$2,IF(I162&lt;Metrics!$K$19,Metrics!$K$2,IF(I162&lt;Metrics!$L$19,Metrics!$L$2,IF(I162&lt;Metrics!$M$19,Metrics!$M$2,IF(I162&lt;Metrics!$N$19,Metrics!$N$2,IF(I162&lt;Metrics!$O$19,Metrics!$O$2,IF(I162&lt;Metrics!$P$19,Metrics!$P$2,Metrics!$Q$2))))))))))</f>
        <v>6</v>
      </c>
      <c r="X162">
        <f>IF(J162&lt;Metrics!$G$20,Metrics!$G$2,IF(J162&lt;Metrics!$H$20,Metrics!$H$2,IF(J162&lt;Metrics!$I$20,Metrics!$I$2,IF(J162&lt;Metrics!$J$20,Metrics!$J$2,IF(J162&lt;Metrics!$K$20,Metrics!$K$2,IF(J162&lt;Metrics!$L$20,Metrics!$L$2,IF(J162&lt;Metrics!$M$20,Metrics!$M$2,IF(J162&lt;Metrics!$N$20,Metrics!$N$2,IF(J162&lt;Metrics!$O$20,Metrics!$O$2,IF(J162&lt;Metrics!$P$20,Metrics!$P$2,Metrics!$Q$2))))))))))</f>
        <v>6</v>
      </c>
      <c r="Y162">
        <f>IF(K162&lt;Metrics!$G$12,Metrics!$G$2,IF(K162&lt;Metrics!$H$12,Metrics!$H$2,IF(K162&lt;Metrics!$I$12,Metrics!$I$2,IF(K162&lt;Metrics!$J$12,Metrics!$J$2,IF(K162&lt;Metrics!$K$12,Metrics!$K$2,IF(K162&lt;Metrics!$L$12,Metrics!$L$2,IF(K162&lt;Metrics!$M$12,Metrics!$M$2,IF(K162&lt;Metrics!$N$12,Metrics!$N$2,IF(K162&lt;Metrics!$O$12,Metrics!$O$2,IF(K162&lt;Metrics!$P$12,Metrics!$P$2,Metrics!$Q$2))))))))))</f>
        <v>4</v>
      </c>
      <c r="Z162">
        <f>IF(L162&lt;Metrics!$G$13,Metrics!$G$2,IF(L162&lt;Metrics!$H$13,Metrics!$H$2,IF(L162&lt;Metrics!$I$13,Metrics!$I$2,IF(L162&lt;Metrics!$J$13,Metrics!$J$2,IF(L162&lt;Metrics!$K$13,Metrics!$K$2,IF(L162&lt;Metrics!$L$13,Metrics!$L$2,IF(L162&lt;Metrics!$M$13,Metrics!$M$2,IF(L162&lt;Metrics!$N$13,Metrics!$N$2,IF(L162&lt;Metrics!$O$13,Metrics!$O$2,IF(L162&lt;Metrics!$P$13,Metrics!$P$2,Metrics!$Q$2))))))))))</f>
        <v>0</v>
      </c>
      <c r="AA162">
        <f>IF(M162&lt;Metrics!$G$14,Metrics!$G$2,IF(M162&lt;Metrics!$H$14,Metrics!$H$2,IF(M162&lt;Metrics!$I$14,Metrics!$I$2,IF(M162&lt;Metrics!$J$14,Metrics!$J$2,IF(M162&lt;Metrics!$K$14,Metrics!$K$2,IF(M162&lt;Metrics!$L$14,Metrics!$L$2,IF(M162&lt;Metrics!$M$14,Metrics!$M$2,IF(M162&lt;Metrics!$N$14,Metrics!$N$2,IF(M162&lt;Metrics!$O$14,Metrics!$O$2,IF(M162&lt;Metrics!$P$14,Metrics!$P$2,Metrics!$Q$2))))))))))</f>
        <v>5</v>
      </c>
      <c r="AB162">
        <f>IF(N162&lt;Metrics!$G$16,Metrics!$G$2,IF(N162&lt;Metrics!$H$16,Metrics!$H$2,IF(N162&lt;Metrics!$I$16,Metrics!$I$2,IF(N162&lt;Metrics!$J$16,Metrics!$J$2,IF(N162&lt;Metrics!$K$16,Metrics!$K$2,IF(N162&lt;Metrics!$L$16,Metrics!$L$2,IF(N162&lt;Metrics!$M$16,Metrics!$M$2,IF(N162&lt;Metrics!$N$16,Metrics!$N$2,IF(N162&lt;Metrics!$O$16,Metrics!$O$2,IF(N162&lt;Metrics!$P$16,Metrics!$P$2,Metrics!$Q$2))))))))))</f>
        <v>8</v>
      </c>
      <c r="AC162">
        <f>IF(O162&lt;Metrics!$G$22,Metrics!$G$2,IF(O162&lt;Metrics!$H$22,Metrics!$H$2,IF(O162&lt;Metrics!$I$22,Metrics!$I$2,IF(O162&lt;Metrics!$J$22,Metrics!$J$2,IF(O162&lt;Metrics!$K$22,Metrics!$K$2,IF(O162&lt;Metrics!$L$22,Metrics!$L$2,IF(O162&lt;Metrics!$M$22,Metrics!$M$2,IF(O162&lt;Metrics!$N$22,Metrics!$N$2,IF(O162&lt;Metrics!$O$22,Metrics!$O$2,IF(O162&lt;Metrics!$P$22,Metrics!$P$2,Metrics!$Q$2))))))))))</f>
        <v>1</v>
      </c>
      <c r="AD162" s="38">
        <f>(P162*Metrics!F$4)+(Q162*Metrics!F$8)+(S162*Metrics!F$9)+(U162*Metrics!F$10)+(V162*Metrics!F$18)+('Final Metrics'!W41*Metrics!F$19)+('Final Metrics'!X41*Metrics!F$20)+('Final Metrics'!Y41*Metrics!F$12)+('Final Metrics'!Z41*Metrics!F$13)+('Final Metrics'!AA41*Metrics!F$14)+('Final Metrics'!AB41*Metrics!F$16)</f>
        <v>377.5</v>
      </c>
      <c r="AE162" s="39">
        <f>AD162/AD$1</f>
        <v>0.3775</v>
      </c>
    </row>
    <row r="163" spans="1:31">
      <c r="A163" s="12" t="s">
        <v>399</v>
      </c>
      <c r="B163" s="14">
        <v>48</v>
      </c>
      <c r="C163" s="16">
        <v>5</v>
      </c>
      <c r="D163" s="14">
        <v>71</v>
      </c>
      <c r="E163" s="14">
        <v>71</v>
      </c>
      <c r="F163" s="14"/>
      <c r="G163" s="14">
        <v>355</v>
      </c>
      <c r="H163" s="98">
        <v>38</v>
      </c>
      <c r="I163" s="98">
        <v>766</v>
      </c>
      <c r="J163" s="98">
        <v>48</v>
      </c>
      <c r="K163" s="98">
        <v>2022</v>
      </c>
      <c r="L163" s="98">
        <v>630</v>
      </c>
      <c r="M163" s="98">
        <v>11324</v>
      </c>
      <c r="N163" s="98">
        <v>55</v>
      </c>
      <c r="O163" s="48">
        <v>8277</v>
      </c>
      <c r="P163">
        <f>IF(B163&lt;Metrics!$G$4,Metrics!$G$2,IF(B163&lt;Metrics!$H$4,Metrics!$H$2,IF(B163&lt;Metrics!$I$4,Metrics!$I$2,IF(B163&lt;Metrics!$J$4,Metrics!$J$2,IF(B163&lt;Metrics!$K$4,Metrics!$K$2,IF(B163&lt;Metrics!$L$4,Metrics!$L$2,IF(B163&lt;Metrics!$M$4,Metrics!$M$2,IF(B163&lt;Metrics!$N$4,Metrics!$N$2,IF(B163&lt;Metrics!$O$4,Metrics!$O$2,IF(B163&lt;Metrics!$P$4,Metrics!$P$2,Metrics!Q$2))))))))))</f>
        <v>1</v>
      </c>
      <c r="Q163">
        <f>IF(C163=Metrics!$G$8,Metrics!$G$2,IF(C163&lt;Metrics!$H$8,Metrics!$H$2,IF(C163&lt;Metrics!$I$8,Metrics!$I$2,IF(C163&lt;Metrics!$J$8,Metrics!$J$2,IF(C163&lt;Metrics!$K$8,Metrics!$K$2,IF(C163&lt;Metrics!$L$8,Metrics!$L$2,IF(C163&lt;Metrics!$M$8,Metrics!$M$2,IF(C163&lt;Metrics!$N$8,Metrics!$N$2,IF(C163&lt;Metrics!$O$8,Metrics!$O$2,IF(C163&lt;Metrics!$P$8,Metrics!$P$2,Metrics!$Q$2))))))))))</f>
        <v>10</v>
      </c>
      <c r="S163">
        <f>IF(E163&lt;Metrics!$G$9,Metrics!$G$2,IF(E163&lt;Metrics!$H$9,Metrics!$H$2,IF(E163&lt;Metrics!$I$9,Metrics!$I$2,IF(E163&lt;Metrics!$J$9,Metrics!$J$2,IF(E163&lt;Metrics!$K$9,Metrics!$K$2,IF(E163&lt;Metrics!$L$9,Metrics!$L$2,IF(E163&lt;Metrics!$M$9,Metrics!$M$2,IF(E163&lt;Metrics!$N$9,Metrics!$N$2,IF(E163&lt;Metrics!$O$9,Metrics!$O$2,IF(E163&lt;Metrics!$P$9,Metrics!$P$2,Metrics!$Q$2))))))))))</f>
        <v>4</v>
      </c>
      <c r="U163">
        <f>IF(G163&lt;Metrics!$G$10,Metrics!$G$2,IF(G163&lt;Metrics!$H$10,Metrics!$H$2,IF(G163&lt;Metrics!$I$10,Metrics!$I$2,IF(G163&lt;Metrics!$J$10,Metrics!$J$2,IF(G163&lt;Metrics!$K$10,Metrics!$K$2,IF(G163&lt;Metrics!$L$10,Metrics!$L$2,IF(G163&lt;Metrics!$M$10,Metrics!$M$2,IF(G163&lt;Metrics!$N$10,Metrics!$N$2,IF(G163&lt;Metrics!$O$10,Metrics!$O$2,IF(G163&lt;Metrics!$P$10,Metrics!$P$2,Metrics!$Q$2))))))))))</f>
        <v>6</v>
      </c>
      <c r="V163">
        <f>IF(H163&lt;Metrics!$G$18,Metrics!$G$2,IF(H163&lt;Metrics!$H$18,Metrics!$H$2,IF(H163&lt;Metrics!$I$18,Metrics!$I$2,IF(H163&lt;Metrics!$J$18,Metrics!$J$2,IF(H163&lt;Metrics!$K$18,Metrics!$K$2,IF(H163&lt;Metrics!$L$18,Metrics!$L$2,IF(H163&lt;Metrics!$M$18,Metrics!$M$2,IF(H163&lt;Metrics!$N$18,Metrics!$N$2,IF(H163&lt;Metrics!$O$18,Metrics!$O$2,IF(H163&lt;Metrics!$P$18,Metrics!$P$2,Metrics!$Q$2))))))))))</f>
        <v>5</v>
      </c>
      <c r="W163">
        <f>IF(I163&lt;Metrics!$G$19,Metrics!$G$2,IF(I163&lt;Metrics!$H$19,Metrics!$H$2,IF(I163&lt;Metrics!$I$19,Metrics!$I$2,IF(I163&lt;Metrics!$J$19,Metrics!$J$2,IF(I163&lt;Metrics!$K$19,Metrics!$K$2,IF(I163&lt;Metrics!$L$19,Metrics!$L$2,IF(I163&lt;Metrics!$M$19,Metrics!$M$2,IF(I163&lt;Metrics!$N$19,Metrics!$N$2,IF(I163&lt;Metrics!$O$19,Metrics!$O$2,IF(I163&lt;Metrics!$P$19,Metrics!$P$2,Metrics!$Q$2))))))))))</f>
        <v>6</v>
      </c>
      <c r="X163">
        <f>IF(J163&lt;Metrics!$G$20,Metrics!$G$2,IF(J163&lt;Metrics!$H$20,Metrics!$H$2,IF(J163&lt;Metrics!$I$20,Metrics!$I$2,IF(J163&lt;Metrics!$J$20,Metrics!$J$2,IF(J163&lt;Metrics!$K$20,Metrics!$K$2,IF(J163&lt;Metrics!$L$20,Metrics!$L$2,IF(J163&lt;Metrics!$M$20,Metrics!$M$2,IF(J163&lt;Metrics!$N$20,Metrics!$N$2,IF(J163&lt;Metrics!$O$20,Metrics!$O$2,IF(J163&lt;Metrics!$P$20,Metrics!$P$2,Metrics!$Q$2))))))))))</f>
        <v>5</v>
      </c>
      <c r="Y163">
        <f>IF(K163&lt;Metrics!$G$12,Metrics!$G$2,IF(K163&lt;Metrics!$H$12,Metrics!$H$2,IF(K163&lt;Metrics!$I$12,Metrics!$I$2,IF(K163&lt;Metrics!$J$12,Metrics!$J$2,IF(K163&lt;Metrics!$K$12,Metrics!$K$2,IF(K163&lt;Metrics!$L$12,Metrics!$L$2,IF(K163&lt;Metrics!$M$12,Metrics!$M$2,IF(K163&lt;Metrics!$N$12,Metrics!$N$2,IF(K163&lt;Metrics!$O$12,Metrics!$O$2,IF(K163&lt;Metrics!$P$12,Metrics!$P$2,Metrics!$Q$2))))))))))</f>
        <v>2</v>
      </c>
      <c r="Z163">
        <f>IF(L163&lt;Metrics!$G$13,Metrics!$G$2,IF(L163&lt;Metrics!$H$13,Metrics!$H$2,IF(L163&lt;Metrics!$I$13,Metrics!$I$2,IF(L163&lt;Metrics!$J$13,Metrics!$J$2,IF(L163&lt;Metrics!$K$13,Metrics!$K$2,IF(L163&lt;Metrics!$L$13,Metrics!$L$2,IF(L163&lt;Metrics!$M$13,Metrics!$M$2,IF(L163&lt;Metrics!$N$13,Metrics!$N$2,IF(L163&lt;Metrics!$O$13,Metrics!$O$2,IF(L163&lt;Metrics!$P$13,Metrics!$P$2,Metrics!$Q$2))))))))))</f>
        <v>3</v>
      </c>
      <c r="AA163">
        <f>IF(M163&lt;Metrics!$G$14,Metrics!$G$2,IF(M163&lt;Metrics!$H$14,Metrics!$H$2,IF(M163&lt;Metrics!$I$14,Metrics!$I$2,IF(M163&lt;Metrics!$J$14,Metrics!$J$2,IF(M163&lt;Metrics!$K$14,Metrics!$K$2,IF(M163&lt;Metrics!$L$14,Metrics!$L$2,IF(M163&lt;Metrics!$M$14,Metrics!$M$2,IF(M163&lt;Metrics!$N$14,Metrics!$N$2,IF(M163&lt;Metrics!$O$14,Metrics!$O$2,IF(M163&lt;Metrics!$P$14,Metrics!$P$2,Metrics!$Q$2))))))))))</f>
        <v>5</v>
      </c>
      <c r="AB163">
        <f>IF(N163&lt;Metrics!$G$16,Metrics!$G$2,IF(N163&lt;Metrics!$H$16,Metrics!$H$2,IF(N163&lt;Metrics!$I$16,Metrics!$I$2,IF(N163&lt;Metrics!$J$16,Metrics!$J$2,IF(N163&lt;Metrics!$K$16,Metrics!$K$2,IF(N163&lt;Metrics!$L$16,Metrics!$L$2,IF(N163&lt;Metrics!$M$16,Metrics!$M$2,IF(N163&lt;Metrics!$N$16,Metrics!$N$2,IF(N163&lt;Metrics!$O$16,Metrics!$O$2,IF(N163&lt;Metrics!$P$16,Metrics!$P$2,Metrics!$Q$2))))))))))</f>
        <v>6</v>
      </c>
      <c r="AC163">
        <f>IF(O163&lt;Metrics!$G$22,Metrics!$G$2,IF(O163&lt;Metrics!$H$22,Metrics!$H$2,IF(O163&lt;Metrics!$I$22,Metrics!$I$2,IF(O163&lt;Metrics!$J$22,Metrics!$J$2,IF(O163&lt;Metrics!$K$22,Metrics!$K$2,IF(O163&lt;Metrics!$L$22,Metrics!$L$2,IF(O163&lt;Metrics!$M$22,Metrics!$M$2,IF(O163&lt;Metrics!$N$22,Metrics!$N$2,IF(O163&lt;Metrics!$O$22,Metrics!$O$2,IF(O163&lt;Metrics!$P$22,Metrics!$P$2,Metrics!$Q$2))))))))))</f>
        <v>5</v>
      </c>
      <c r="AD163" s="38">
        <f>(P163*Metrics!F$4)+(Q163*Metrics!F$8)+(S163*Metrics!F$9)+(U163*Metrics!F$10)+(V163*Metrics!F$18)+('Final Metrics'!W81*Metrics!F$19)+('Final Metrics'!X81*Metrics!F$20)+('Final Metrics'!Y81*Metrics!F$12)+('Final Metrics'!Z81*Metrics!F$13)+('Final Metrics'!AA81*Metrics!F$14)+('Final Metrics'!AB81*Metrics!F$16)</f>
        <v>350</v>
      </c>
      <c r="AE163" s="39">
        <f>AD163/AD$1</f>
        <v>0.35</v>
      </c>
    </row>
    <row r="164" spans="1:31">
      <c r="A164" s="12" t="s">
        <v>711</v>
      </c>
      <c r="B164" s="14">
        <v>6</v>
      </c>
      <c r="C164" s="16">
        <v>5</v>
      </c>
      <c r="D164" s="14">
        <v>32</v>
      </c>
      <c r="E164" s="14">
        <v>32</v>
      </c>
      <c r="F164" s="14"/>
      <c r="G164" s="14">
        <v>160</v>
      </c>
      <c r="H164" s="98">
        <v>24</v>
      </c>
      <c r="I164" s="98">
        <v>678</v>
      </c>
      <c r="J164" s="98">
        <v>33</v>
      </c>
      <c r="K164" s="98">
        <v>502</v>
      </c>
      <c r="L164" s="98">
        <v>384</v>
      </c>
      <c r="M164" s="98">
        <v>4599</v>
      </c>
      <c r="N164" s="98">
        <v>0</v>
      </c>
      <c r="O164" s="48">
        <v>8</v>
      </c>
      <c r="P164">
        <f>IF(B164&lt;Metrics!$G$4,Metrics!$G$2,IF(B164&lt;Metrics!$H$4,Metrics!$H$2,IF(B164&lt;Metrics!$I$4,Metrics!$I$2,IF(B164&lt;Metrics!$J$4,Metrics!$J$2,IF(B164&lt;Metrics!$K$4,Metrics!$K$2,IF(B164&lt;Metrics!$L$4,Metrics!$L$2,IF(B164&lt;Metrics!$M$4,Metrics!$M$2,IF(B164&lt;Metrics!$N$4,Metrics!$N$2,IF(B164&lt;Metrics!$O$4,Metrics!$O$2,IF(B164&lt;Metrics!$P$4,Metrics!$P$2,Metrics!Q$2))))))))))</f>
        <v>0</v>
      </c>
      <c r="Q164">
        <f>IF(C164=Metrics!$G$8,Metrics!$G$2,IF(C164&lt;Metrics!$H$8,Metrics!$H$2,IF(C164&lt;Metrics!$I$8,Metrics!$I$2,IF(C164&lt;Metrics!$J$8,Metrics!$J$2,IF(C164&lt;Metrics!$K$8,Metrics!$K$2,IF(C164&lt;Metrics!$L$8,Metrics!$L$2,IF(C164&lt;Metrics!$M$8,Metrics!$M$2,IF(C164&lt;Metrics!$N$8,Metrics!$N$2,IF(C164&lt;Metrics!$O$8,Metrics!$O$2,IF(C164&lt;Metrics!$P$8,Metrics!$P$2,Metrics!$Q$2))))))))))</f>
        <v>10</v>
      </c>
      <c r="S164">
        <f>IF(E164&lt;Metrics!$G$9,Metrics!$G$2,IF(E164&lt;Metrics!$H$9,Metrics!$H$2,IF(E164&lt;Metrics!$I$9,Metrics!$I$2,IF(E164&lt;Metrics!$J$9,Metrics!$J$2,IF(E164&lt;Metrics!$K$9,Metrics!$K$2,IF(E164&lt;Metrics!$L$9,Metrics!$L$2,IF(E164&lt;Metrics!$M$9,Metrics!$M$2,IF(E164&lt;Metrics!$N$9,Metrics!$N$2,IF(E164&lt;Metrics!$O$9,Metrics!$O$2,IF(E164&lt;Metrics!$P$9,Metrics!$P$2,Metrics!$Q$2))))))))))</f>
        <v>2</v>
      </c>
      <c r="U164">
        <f>IF(G164&lt;Metrics!$G$10,Metrics!$G$2,IF(G164&lt;Metrics!$H$10,Metrics!$H$2,IF(G164&lt;Metrics!$I$10,Metrics!$I$2,IF(G164&lt;Metrics!$J$10,Metrics!$J$2,IF(G164&lt;Metrics!$K$10,Metrics!$K$2,IF(G164&lt;Metrics!$L$10,Metrics!$L$2,IF(G164&lt;Metrics!$M$10,Metrics!$M$2,IF(G164&lt;Metrics!$N$10,Metrics!$N$2,IF(G164&lt;Metrics!$O$10,Metrics!$O$2,IF(G164&lt;Metrics!$P$10,Metrics!$P$2,Metrics!$Q$2))))))))))</f>
        <v>4</v>
      </c>
      <c r="V164">
        <f>IF(H164&lt;Metrics!$G$18,Metrics!$G$2,IF(H164&lt;Metrics!$H$18,Metrics!$H$2,IF(H164&lt;Metrics!$I$18,Metrics!$I$2,IF(H164&lt;Metrics!$J$18,Metrics!$J$2,IF(H164&lt;Metrics!$K$18,Metrics!$K$2,IF(H164&lt;Metrics!$L$18,Metrics!$L$2,IF(H164&lt;Metrics!$M$18,Metrics!$M$2,IF(H164&lt;Metrics!$N$18,Metrics!$N$2,IF(H164&lt;Metrics!$O$18,Metrics!$O$2,IF(H164&lt;Metrics!$P$18,Metrics!$P$2,Metrics!$Q$2))))))))))</f>
        <v>2</v>
      </c>
      <c r="W164">
        <f>IF(I164&lt;Metrics!$G$19,Metrics!$G$2,IF(I164&lt;Metrics!$H$19,Metrics!$H$2,IF(I164&lt;Metrics!$I$19,Metrics!$I$2,IF(I164&lt;Metrics!$J$19,Metrics!$J$2,IF(I164&lt;Metrics!$K$19,Metrics!$K$2,IF(I164&lt;Metrics!$L$19,Metrics!$L$2,IF(I164&lt;Metrics!$M$19,Metrics!$M$2,IF(I164&lt;Metrics!$N$19,Metrics!$N$2,IF(I164&lt;Metrics!$O$19,Metrics!$O$2,IF(I164&lt;Metrics!$P$19,Metrics!$P$2,Metrics!$Q$2))))))))))</f>
        <v>4</v>
      </c>
      <c r="X164">
        <f>IF(J164&lt;Metrics!$G$20,Metrics!$G$2,IF(J164&lt;Metrics!$H$20,Metrics!$H$2,IF(J164&lt;Metrics!$I$20,Metrics!$I$2,IF(J164&lt;Metrics!$J$20,Metrics!$J$2,IF(J164&lt;Metrics!$K$20,Metrics!$K$2,IF(J164&lt;Metrics!$L$20,Metrics!$L$2,IF(J164&lt;Metrics!$M$20,Metrics!$M$2,IF(J164&lt;Metrics!$N$20,Metrics!$N$2,IF(J164&lt;Metrics!$O$20,Metrics!$O$2,IF(J164&lt;Metrics!$P$20,Metrics!$P$2,Metrics!$Q$2))))))))))</f>
        <v>2</v>
      </c>
      <c r="Y164">
        <f>IF(K164&lt;Metrics!$G$12,Metrics!$G$2,IF(K164&lt;Metrics!$H$12,Metrics!$H$2,IF(K164&lt;Metrics!$I$12,Metrics!$I$2,IF(K164&lt;Metrics!$J$12,Metrics!$J$2,IF(K164&lt;Metrics!$K$12,Metrics!$K$2,IF(K164&lt;Metrics!$L$12,Metrics!$L$2,IF(K164&lt;Metrics!$M$12,Metrics!$M$2,IF(K164&lt;Metrics!$N$12,Metrics!$N$2,IF(K164&lt;Metrics!$O$12,Metrics!$O$2,IF(K164&lt;Metrics!$P$12,Metrics!$P$2,Metrics!$Q$2))))))))))</f>
        <v>0</v>
      </c>
      <c r="Z164">
        <f>IF(L164&lt;Metrics!$G$13,Metrics!$G$2,IF(L164&lt;Metrics!$H$13,Metrics!$H$2,IF(L164&lt;Metrics!$I$13,Metrics!$I$2,IF(L164&lt;Metrics!$J$13,Metrics!$J$2,IF(L164&lt;Metrics!$K$13,Metrics!$K$2,IF(L164&lt;Metrics!$L$13,Metrics!$L$2,IF(L164&lt;Metrics!$M$13,Metrics!$M$2,IF(L164&lt;Metrics!$N$13,Metrics!$N$2,IF(L164&lt;Metrics!$O$13,Metrics!$O$2,IF(L164&lt;Metrics!$P$13,Metrics!$P$2,Metrics!$Q$2))))))))))</f>
        <v>2</v>
      </c>
      <c r="AA164">
        <f>IF(M164&lt;Metrics!$G$14,Metrics!$G$2,IF(M164&lt;Metrics!$H$14,Metrics!$H$2,IF(M164&lt;Metrics!$I$14,Metrics!$I$2,IF(M164&lt;Metrics!$J$14,Metrics!$J$2,IF(M164&lt;Metrics!$K$14,Metrics!$K$2,IF(M164&lt;Metrics!$L$14,Metrics!$L$2,IF(M164&lt;Metrics!$M$14,Metrics!$M$2,IF(M164&lt;Metrics!$N$14,Metrics!$N$2,IF(M164&lt;Metrics!$O$14,Metrics!$O$2,IF(M164&lt;Metrics!$P$14,Metrics!$P$2,Metrics!$Q$2))))))))))</f>
        <v>3</v>
      </c>
      <c r="AB164">
        <f>IF(N164&lt;Metrics!$G$16,Metrics!$G$2,IF(N164&lt;Metrics!$H$16,Metrics!$H$2,IF(N164&lt;Metrics!$I$16,Metrics!$I$2,IF(N164&lt;Metrics!$J$16,Metrics!$J$2,IF(N164&lt;Metrics!$K$16,Metrics!$K$2,IF(N164&lt;Metrics!$L$16,Metrics!$L$2,IF(N164&lt;Metrics!$M$16,Metrics!$M$2,IF(N164&lt;Metrics!$N$16,Metrics!$N$2,IF(N164&lt;Metrics!$O$16,Metrics!$O$2,IF(N164&lt;Metrics!$P$16,Metrics!$P$2,Metrics!$Q$2))))))))))</f>
        <v>0</v>
      </c>
      <c r="AC164">
        <f>IF(O164&lt;Metrics!$G$22,Metrics!$G$2,IF(O164&lt;Metrics!$H$22,Metrics!$H$2,IF(O164&lt;Metrics!$I$22,Metrics!$I$2,IF(O164&lt;Metrics!$J$22,Metrics!$J$2,IF(O164&lt;Metrics!$K$22,Metrics!$K$2,IF(O164&lt;Metrics!$L$22,Metrics!$L$2,IF(O164&lt;Metrics!$M$22,Metrics!$M$2,IF(O164&lt;Metrics!$N$22,Metrics!$N$2,IF(O164&lt;Metrics!$O$22,Metrics!$O$2,IF(O164&lt;Metrics!$P$22,Metrics!$P$2,Metrics!$Q$2))))))))))</f>
        <v>1</v>
      </c>
      <c r="AD164" s="38">
        <f>(P164*Metrics!F$4)+(Q164*Metrics!F$8)+(S164*Metrics!F$9)+(U164*Metrics!F$10)+(V164*Metrics!F$18)+('Final Metrics'!W123*Metrics!F$19)+('Final Metrics'!X123*Metrics!F$20)+('Final Metrics'!Y123*Metrics!F$12)+('Final Metrics'!Z123*Metrics!F$13)+('Final Metrics'!AA123*Metrics!F$14)+('Final Metrics'!AB123*Metrics!F$16)</f>
        <v>328.375</v>
      </c>
      <c r="AE164" s="39">
        <f>AD164/AD$1</f>
        <v>0.32837499999999997</v>
      </c>
    </row>
    <row r="165" spans="1:31">
      <c r="A165" s="12" t="s">
        <v>404</v>
      </c>
      <c r="B165" s="14">
        <v>53</v>
      </c>
      <c r="C165" s="16"/>
      <c r="D165" s="14"/>
      <c r="E165" s="14"/>
      <c r="F165" s="14"/>
      <c r="G165" s="14">
        <v>0</v>
      </c>
      <c r="H165" s="98">
        <v>52</v>
      </c>
      <c r="I165" s="98">
        <v>884</v>
      </c>
      <c r="J165" s="98">
        <v>68</v>
      </c>
      <c r="K165" s="98">
        <v>8029</v>
      </c>
      <c r="L165" s="98">
        <v>4788</v>
      </c>
      <c r="M165" s="98">
        <v>33103</v>
      </c>
      <c r="N165" s="98">
        <v>69</v>
      </c>
      <c r="O165" s="45">
        <v>63</v>
      </c>
      <c r="P165">
        <f>IF(B165&lt;Metrics!$G$4,Metrics!$G$2,IF(B165&lt;Metrics!$H$4,Metrics!$H$2,IF(B165&lt;Metrics!$I$4,Metrics!$I$2,IF(B165&lt;Metrics!$J$4,Metrics!$J$2,IF(B165&lt;Metrics!$K$4,Metrics!$K$2,IF(B165&lt;Metrics!$L$4,Metrics!$L$2,IF(B165&lt;Metrics!$M$4,Metrics!$M$2,IF(B165&lt;Metrics!$N$4,Metrics!$N$2,IF(B165&lt;Metrics!$O$4,Metrics!$O$2,IF(B165&lt;Metrics!$P$4,Metrics!$P$2,Metrics!Q$2))))))))))</f>
        <v>1</v>
      </c>
      <c r="Q165">
        <f>IF(C165=Metrics!$G$8,Metrics!$G$2,IF(C165&lt;Metrics!$H$8,Metrics!$H$2,IF(C165&lt;Metrics!$I$8,Metrics!$I$2,IF(C165&lt;Metrics!$J$8,Metrics!$J$2,IF(C165&lt;Metrics!$K$8,Metrics!$K$2,IF(C165&lt;Metrics!$L$8,Metrics!$L$2,IF(C165&lt;Metrics!$M$8,Metrics!$M$2,IF(C165&lt;Metrics!$N$8,Metrics!$N$2,IF(C165&lt;Metrics!$O$8,Metrics!$O$2,IF(C165&lt;Metrics!$P$8,Metrics!$P$2,Metrics!$Q$2))))))))))</f>
        <v>0</v>
      </c>
      <c r="S165">
        <f>IF(E165&lt;Metrics!$G$9,Metrics!$G$2,IF(E165&lt;Metrics!$H$9,Metrics!$H$2,IF(E165&lt;Metrics!$I$9,Metrics!$I$2,IF(E165&lt;Metrics!$J$9,Metrics!$J$2,IF(E165&lt;Metrics!$K$9,Metrics!$K$2,IF(E165&lt;Metrics!$L$9,Metrics!$L$2,IF(E165&lt;Metrics!$M$9,Metrics!$M$2,IF(E165&lt;Metrics!$N$9,Metrics!$N$2,IF(E165&lt;Metrics!$O$9,Metrics!$O$2,IF(E165&lt;Metrics!$P$9,Metrics!$P$2,Metrics!$Q$2))))))))))</f>
        <v>0</v>
      </c>
      <c r="U165">
        <f>IF(G165&lt;Metrics!$G$10,Metrics!$G$2,IF(G165&lt;Metrics!$H$10,Metrics!$H$2,IF(G165&lt;Metrics!$I$10,Metrics!$I$2,IF(G165&lt;Metrics!$J$10,Metrics!$J$2,IF(G165&lt;Metrics!$K$10,Metrics!$K$2,IF(G165&lt;Metrics!$L$10,Metrics!$L$2,IF(G165&lt;Metrics!$M$10,Metrics!$M$2,IF(G165&lt;Metrics!$N$10,Metrics!$N$2,IF(G165&lt;Metrics!$O$10,Metrics!$O$2,IF(G165&lt;Metrics!$P$10,Metrics!$P$2,Metrics!$Q$2))))))))))</f>
        <v>0</v>
      </c>
      <c r="V165">
        <f>IF(H165&lt;Metrics!$G$18,Metrics!$G$2,IF(H165&lt;Metrics!$H$18,Metrics!$H$2,IF(H165&lt;Metrics!$I$18,Metrics!$I$2,IF(H165&lt;Metrics!$J$18,Metrics!$J$2,IF(H165&lt;Metrics!$K$18,Metrics!$K$2,IF(H165&lt;Metrics!$L$18,Metrics!$L$2,IF(H165&lt;Metrics!$M$18,Metrics!$M$2,IF(H165&lt;Metrics!$N$18,Metrics!$N$2,IF(H165&lt;Metrics!$O$18,Metrics!$O$2,IF(H165&lt;Metrics!$P$18,Metrics!$P$2,Metrics!$Q$2))))))))))</f>
        <v>7</v>
      </c>
      <c r="W165">
        <f>IF(I165&lt;Metrics!$G$19,Metrics!$G$2,IF(I165&lt;Metrics!$H$19,Metrics!$H$2,IF(I165&lt;Metrics!$I$19,Metrics!$I$2,IF(I165&lt;Metrics!$J$19,Metrics!$J$2,IF(I165&lt;Metrics!$K$19,Metrics!$K$2,IF(I165&lt;Metrics!$L$19,Metrics!$L$2,IF(I165&lt;Metrics!$M$19,Metrics!$M$2,IF(I165&lt;Metrics!$N$19,Metrics!$N$2,IF(I165&lt;Metrics!$O$19,Metrics!$O$2,IF(I165&lt;Metrics!$P$19,Metrics!$P$2,Metrics!$Q$2))))))))))</f>
        <v>9</v>
      </c>
      <c r="X165">
        <f>IF(J165&lt;Metrics!$G$20,Metrics!$G$2,IF(J165&lt;Metrics!$H$20,Metrics!$H$2,IF(J165&lt;Metrics!$I$20,Metrics!$I$2,IF(J165&lt;Metrics!$J$20,Metrics!$J$2,IF(J165&lt;Metrics!$K$20,Metrics!$K$2,IF(J165&lt;Metrics!$L$20,Metrics!$L$2,IF(J165&lt;Metrics!$M$20,Metrics!$M$2,IF(J165&lt;Metrics!$N$20,Metrics!$N$2,IF(J165&lt;Metrics!$O$20,Metrics!$O$2,IF(J165&lt;Metrics!$P$20,Metrics!$P$2,Metrics!$Q$2))))))))))</f>
        <v>8</v>
      </c>
      <c r="Y165">
        <f>IF(K165&lt;Metrics!$G$12,Metrics!$G$2,IF(K165&lt;Metrics!$H$12,Metrics!$H$2,IF(K165&lt;Metrics!$I$12,Metrics!$I$2,IF(K165&lt;Metrics!$J$12,Metrics!$J$2,IF(K165&lt;Metrics!$K$12,Metrics!$K$2,IF(K165&lt;Metrics!$L$12,Metrics!$L$2,IF(K165&lt;Metrics!$M$12,Metrics!$M$2,IF(K165&lt;Metrics!$N$12,Metrics!$N$2,IF(K165&lt;Metrics!$O$12,Metrics!$O$2,IF(K165&lt;Metrics!$P$12,Metrics!$P$2,Metrics!$Q$2))))))))))</f>
        <v>3</v>
      </c>
      <c r="Z165">
        <f>IF(L165&lt;Metrics!$G$13,Metrics!$G$2,IF(L165&lt;Metrics!$H$13,Metrics!$H$2,IF(L165&lt;Metrics!$I$13,Metrics!$I$2,IF(L165&lt;Metrics!$J$13,Metrics!$J$2,IF(L165&lt;Metrics!$K$13,Metrics!$K$2,IF(L165&lt;Metrics!$L$13,Metrics!$L$2,IF(L165&lt;Metrics!$M$13,Metrics!$M$2,IF(L165&lt;Metrics!$N$13,Metrics!$N$2,IF(L165&lt;Metrics!$O$13,Metrics!$O$2,IF(L165&lt;Metrics!$P$13,Metrics!$P$2,Metrics!$Q$2))))))))))</f>
        <v>6</v>
      </c>
      <c r="AA165">
        <f>IF(M165&lt;Metrics!$G$14,Metrics!$G$2,IF(M165&lt;Metrics!$H$14,Metrics!$H$2,IF(M165&lt;Metrics!$I$14,Metrics!$I$2,IF(M165&lt;Metrics!$J$14,Metrics!$J$2,IF(M165&lt;Metrics!$K$14,Metrics!$K$2,IF(M165&lt;Metrics!$L$14,Metrics!$L$2,IF(M165&lt;Metrics!$M$14,Metrics!$M$2,IF(M165&lt;Metrics!$N$14,Metrics!$N$2,IF(M165&lt;Metrics!$O$14,Metrics!$O$2,IF(M165&lt;Metrics!$P$14,Metrics!$P$2,Metrics!$Q$2))))))))))</f>
        <v>7</v>
      </c>
      <c r="AB165">
        <f>IF(N165&lt;Metrics!$G$16,Metrics!$G$2,IF(N165&lt;Metrics!$H$16,Metrics!$H$2,IF(N165&lt;Metrics!$I$16,Metrics!$I$2,IF(N165&lt;Metrics!$J$16,Metrics!$J$2,IF(N165&lt;Metrics!$K$16,Metrics!$K$2,IF(N165&lt;Metrics!$L$16,Metrics!$L$2,IF(N165&lt;Metrics!$M$16,Metrics!$M$2,IF(N165&lt;Metrics!$N$16,Metrics!$N$2,IF(N165&lt;Metrics!$O$16,Metrics!$O$2,IF(N165&lt;Metrics!$P$16,Metrics!$P$2,Metrics!$Q$2))))))))))</f>
        <v>8</v>
      </c>
      <c r="AC165">
        <f>IF(O165&lt;Metrics!$G$22,Metrics!$G$2,IF(O165&lt;Metrics!$H$22,Metrics!$H$2,IF(O165&lt;Metrics!$I$22,Metrics!$I$2,IF(O165&lt;Metrics!$J$22,Metrics!$J$2,IF(O165&lt;Metrics!$K$22,Metrics!$K$2,IF(O165&lt;Metrics!$L$22,Metrics!$L$2,IF(O165&lt;Metrics!$M$22,Metrics!$M$2,IF(O165&lt;Metrics!$N$22,Metrics!$N$2,IF(O165&lt;Metrics!$O$22,Metrics!$O$2,IF(O165&lt;Metrics!$P$22,Metrics!$P$2,Metrics!$Q$2))))))))))</f>
        <v>1</v>
      </c>
      <c r="AD165" s="38">
        <f>(P165*Metrics!F$4)+(Q165*Metrics!F$8)+(S165*Metrics!F$9)+(U165*Metrics!F$10)+(V165*Metrics!F$18)+('Final Metrics'!W79*Metrics!F$19)+('Final Metrics'!X79*Metrics!F$20)+('Final Metrics'!Y79*Metrics!F$12)+('Final Metrics'!Z79*Metrics!F$13)+('Final Metrics'!AA79*Metrics!F$14)+('Final Metrics'!AB79*Metrics!F$16)</f>
        <v>185.5</v>
      </c>
      <c r="AE165" s="39">
        <f>AD165/AD$1</f>
        <v>0.1855</v>
      </c>
    </row>
    <row r="166" spans="1:31">
      <c r="A166" s="12" t="s">
        <v>407</v>
      </c>
      <c r="B166" s="14">
        <v>158</v>
      </c>
      <c r="C166" s="16">
        <v>5</v>
      </c>
      <c r="D166" s="14">
        <v>28</v>
      </c>
      <c r="E166" s="14">
        <v>28</v>
      </c>
      <c r="F166" s="14"/>
      <c r="G166" s="14">
        <v>140</v>
      </c>
      <c r="H166" s="98">
        <v>53</v>
      </c>
      <c r="I166" s="98">
        <v>817</v>
      </c>
      <c r="J166" s="98">
        <v>66</v>
      </c>
      <c r="K166" s="98">
        <v>11270</v>
      </c>
      <c r="L166" s="98">
        <v>4465</v>
      </c>
      <c r="M166" s="98">
        <v>27900</v>
      </c>
      <c r="N166" s="98">
        <v>74</v>
      </c>
      <c r="O166" s="48">
        <v>68</v>
      </c>
      <c r="P166">
        <f>IF(B166&lt;Metrics!$G$4,Metrics!$G$2,IF(B166&lt;Metrics!$H$4,Metrics!$H$2,IF(B166&lt;Metrics!$I$4,Metrics!$I$2,IF(B166&lt;Metrics!$J$4,Metrics!$J$2,IF(B166&lt;Metrics!$K$4,Metrics!$K$2,IF(B166&lt;Metrics!$L$4,Metrics!$L$2,IF(B166&lt;Metrics!$M$4,Metrics!$M$2,IF(B166&lt;Metrics!$N$4,Metrics!$N$2,IF(B166&lt;Metrics!$O$4,Metrics!$O$2,IF(B166&lt;Metrics!$P$4,Metrics!$P$2,Metrics!Q$2))))))))))</f>
        <v>3</v>
      </c>
      <c r="Q166">
        <f>IF(C166=Metrics!$G$8,Metrics!$G$2,IF(C166&lt;Metrics!$H$8,Metrics!$H$2,IF(C166&lt;Metrics!$I$8,Metrics!$I$2,IF(C166&lt;Metrics!$J$8,Metrics!$J$2,IF(C166&lt;Metrics!$K$8,Metrics!$K$2,IF(C166&lt;Metrics!$L$8,Metrics!$L$2,IF(C166&lt;Metrics!$M$8,Metrics!$M$2,IF(C166&lt;Metrics!$N$8,Metrics!$N$2,IF(C166&lt;Metrics!$O$8,Metrics!$O$2,IF(C166&lt;Metrics!$P$8,Metrics!$P$2,Metrics!$Q$2))))))))))</f>
        <v>10</v>
      </c>
      <c r="S166">
        <f>IF(E166&lt;Metrics!$G$9,Metrics!$G$2,IF(E166&lt;Metrics!$H$9,Metrics!$H$2,IF(E166&lt;Metrics!$I$9,Metrics!$I$2,IF(E166&lt;Metrics!$J$9,Metrics!$J$2,IF(E166&lt;Metrics!$K$9,Metrics!$K$2,IF(E166&lt;Metrics!$L$9,Metrics!$L$2,IF(E166&lt;Metrics!$M$9,Metrics!$M$2,IF(E166&lt;Metrics!$N$9,Metrics!$N$2,IF(E166&lt;Metrics!$O$9,Metrics!$O$2,IF(E166&lt;Metrics!$P$9,Metrics!$P$2,Metrics!$Q$2))))))))))</f>
        <v>1</v>
      </c>
      <c r="U166">
        <f>IF(G166&lt;Metrics!$G$10,Metrics!$G$2,IF(G166&lt;Metrics!$H$10,Metrics!$H$2,IF(G166&lt;Metrics!$I$10,Metrics!$I$2,IF(G166&lt;Metrics!$J$10,Metrics!$J$2,IF(G166&lt;Metrics!$K$10,Metrics!$K$2,IF(G166&lt;Metrics!$L$10,Metrics!$L$2,IF(G166&lt;Metrics!$M$10,Metrics!$M$2,IF(G166&lt;Metrics!$N$10,Metrics!$N$2,IF(G166&lt;Metrics!$O$10,Metrics!$O$2,IF(G166&lt;Metrics!$P$10,Metrics!$P$2,Metrics!$Q$2))))))))))</f>
        <v>4</v>
      </c>
      <c r="V166">
        <f>IF(H166&lt;Metrics!$G$18,Metrics!$G$2,IF(H166&lt;Metrics!$H$18,Metrics!$H$2,IF(H166&lt;Metrics!$I$18,Metrics!$I$2,IF(H166&lt;Metrics!$J$18,Metrics!$J$2,IF(H166&lt;Metrics!$K$18,Metrics!$K$2,IF(H166&lt;Metrics!$L$18,Metrics!$L$2,IF(H166&lt;Metrics!$M$18,Metrics!$M$2,IF(H166&lt;Metrics!$N$18,Metrics!$N$2,IF(H166&lt;Metrics!$O$18,Metrics!$O$2,IF(H166&lt;Metrics!$P$18,Metrics!$P$2,Metrics!$Q$2))))))))))</f>
        <v>7</v>
      </c>
      <c r="W166">
        <f>IF(I166&lt;Metrics!$G$19,Metrics!$G$2,IF(I166&lt;Metrics!$H$19,Metrics!$H$2,IF(I166&lt;Metrics!$I$19,Metrics!$I$2,IF(I166&lt;Metrics!$J$19,Metrics!$J$2,IF(I166&lt;Metrics!$K$19,Metrics!$K$2,IF(I166&lt;Metrics!$L$19,Metrics!$L$2,IF(I166&lt;Metrics!$M$19,Metrics!$M$2,IF(I166&lt;Metrics!$N$19,Metrics!$N$2,IF(I166&lt;Metrics!$O$19,Metrics!$O$2,IF(I166&lt;Metrics!$P$19,Metrics!$P$2,Metrics!$Q$2))))))))))</f>
        <v>7</v>
      </c>
      <c r="X166">
        <f>IF(J166&lt;Metrics!$G$20,Metrics!$G$2,IF(J166&lt;Metrics!$H$20,Metrics!$H$2,IF(J166&lt;Metrics!$I$20,Metrics!$I$2,IF(J166&lt;Metrics!$J$20,Metrics!$J$2,IF(J166&lt;Metrics!$K$20,Metrics!$K$2,IF(J166&lt;Metrics!$L$20,Metrics!$L$2,IF(J166&lt;Metrics!$M$20,Metrics!$M$2,IF(J166&lt;Metrics!$N$20,Metrics!$N$2,IF(J166&lt;Metrics!$O$20,Metrics!$O$2,IF(J166&lt;Metrics!$P$20,Metrics!$P$2,Metrics!$Q$2))))))))))</f>
        <v>8</v>
      </c>
      <c r="Y166">
        <f>IF(K166&lt;Metrics!$G$12,Metrics!$G$2,IF(K166&lt;Metrics!$H$12,Metrics!$H$2,IF(K166&lt;Metrics!$I$12,Metrics!$I$2,IF(K166&lt;Metrics!$J$12,Metrics!$J$2,IF(K166&lt;Metrics!$K$12,Metrics!$K$2,IF(K166&lt;Metrics!$L$12,Metrics!$L$2,IF(K166&lt;Metrics!$M$12,Metrics!$M$2,IF(K166&lt;Metrics!$N$12,Metrics!$N$2,IF(K166&lt;Metrics!$O$12,Metrics!$O$2,IF(K166&lt;Metrics!$P$12,Metrics!$P$2,Metrics!$Q$2))))))))))</f>
        <v>4</v>
      </c>
      <c r="Z166">
        <f>IF(L166&lt;Metrics!$G$13,Metrics!$G$2,IF(L166&lt;Metrics!$H$13,Metrics!$H$2,IF(L166&lt;Metrics!$I$13,Metrics!$I$2,IF(L166&lt;Metrics!$J$13,Metrics!$J$2,IF(L166&lt;Metrics!$K$13,Metrics!$K$2,IF(L166&lt;Metrics!$L$13,Metrics!$L$2,IF(L166&lt;Metrics!$M$13,Metrics!$M$2,IF(L166&lt;Metrics!$N$13,Metrics!$N$2,IF(L166&lt;Metrics!$O$13,Metrics!$O$2,IF(L166&lt;Metrics!$P$13,Metrics!$P$2,Metrics!$Q$2))))))))))</f>
        <v>6</v>
      </c>
      <c r="AA166">
        <f>IF(M166&lt;Metrics!$G$14,Metrics!$G$2,IF(M166&lt;Metrics!$H$14,Metrics!$H$2,IF(M166&lt;Metrics!$I$14,Metrics!$I$2,IF(M166&lt;Metrics!$J$14,Metrics!$J$2,IF(M166&lt;Metrics!$K$14,Metrics!$K$2,IF(M166&lt;Metrics!$L$14,Metrics!$L$2,IF(M166&lt;Metrics!$M$14,Metrics!$M$2,IF(M166&lt;Metrics!$N$14,Metrics!$N$2,IF(M166&lt;Metrics!$O$14,Metrics!$O$2,IF(M166&lt;Metrics!$P$14,Metrics!$P$2,Metrics!$Q$2))))))))))</f>
        <v>7</v>
      </c>
      <c r="AB166">
        <f>IF(N166&lt;Metrics!$G$16,Metrics!$G$2,IF(N166&lt;Metrics!$H$16,Metrics!$H$2,IF(N166&lt;Metrics!$I$16,Metrics!$I$2,IF(N166&lt;Metrics!$J$16,Metrics!$J$2,IF(N166&lt;Metrics!$K$16,Metrics!$K$2,IF(N166&lt;Metrics!$L$16,Metrics!$L$2,IF(N166&lt;Metrics!$M$16,Metrics!$M$2,IF(N166&lt;Metrics!$N$16,Metrics!$N$2,IF(N166&lt;Metrics!$O$16,Metrics!$O$2,IF(N166&lt;Metrics!$P$16,Metrics!$P$2,Metrics!$Q$2))))))))))</f>
        <v>9</v>
      </c>
      <c r="AC166">
        <f>IF(O166&lt;Metrics!$G$22,Metrics!$G$2,IF(O166&lt;Metrics!$H$22,Metrics!$H$2,IF(O166&lt;Metrics!$I$22,Metrics!$I$2,IF(O166&lt;Metrics!$J$22,Metrics!$J$2,IF(O166&lt;Metrics!$K$22,Metrics!$K$2,IF(O166&lt;Metrics!$L$22,Metrics!$L$2,IF(O166&lt;Metrics!$M$22,Metrics!$M$2,IF(O166&lt;Metrics!$N$22,Metrics!$N$2,IF(O166&lt;Metrics!$O$22,Metrics!$O$2,IF(O166&lt;Metrics!$P$22,Metrics!$P$2,Metrics!$Q$2))))))))))</f>
        <v>1</v>
      </c>
      <c r="AD166" s="38">
        <f>(P166*Metrics!F$4)+(Q166*Metrics!F$8)+(S166*Metrics!F$9)+(U166*Metrics!F$10)+(V166*Metrics!F$18)+('Final Metrics'!W56*Metrics!F$19)+('Final Metrics'!X56*Metrics!F$20)+('Final Metrics'!Y56*Metrics!F$12)+('Final Metrics'!Z56*Metrics!F$13)+('Final Metrics'!AA56*Metrics!F$14)+('Final Metrics'!AB56*Metrics!F$16)</f>
        <v>397</v>
      </c>
      <c r="AE166" s="39">
        <f>AD166/AD$1</f>
        <v>0.39700000000000002</v>
      </c>
    </row>
    <row r="167" spans="1:31">
      <c r="A167" s="12" t="s">
        <v>410</v>
      </c>
      <c r="B167" s="14">
        <v>1</v>
      </c>
      <c r="C167" s="16"/>
      <c r="D167" s="14"/>
      <c r="E167" s="14"/>
      <c r="F167" s="14"/>
      <c r="G167" s="14">
        <v>0</v>
      </c>
      <c r="H167" s="98">
        <v>15</v>
      </c>
      <c r="I167" s="98">
        <v>427</v>
      </c>
      <c r="J167" s="98">
        <v>25</v>
      </c>
      <c r="K167" s="98">
        <v>425</v>
      </c>
      <c r="L167" s="98">
        <v>196</v>
      </c>
      <c r="M167" s="98">
        <v>330</v>
      </c>
      <c r="N167" s="98">
        <v>42</v>
      </c>
      <c r="O167" s="46">
        <v>1661</v>
      </c>
      <c r="P167">
        <f>IF(B167&lt;Metrics!$G$4,Metrics!$G$2,IF(B167&lt;Metrics!$H$4,Metrics!$H$2,IF(B167&lt;Metrics!$I$4,Metrics!$I$2,IF(B167&lt;Metrics!$J$4,Metrics!$J$2,IF(B167&lt;Metrics!$K$4,Metrics!$K$2,IF(B167&lt;Metrics!$L$4,Metrics!$L$2,IF(B167&lt;Metrics!$M$4,Metrics!$M$2,IF(B167&lt;Metrics!$N$4,Metrics!$N$2,IF(B167&lt;Metrics!$O$4,Metrics!$O$2,IF(B167&lt;Metrics!$P$4,Metrics!$P$2,Metrics!Q$2))))))))))</f>
        <v>0</v>
      </c>
      <c r="Q167">
        <f>IF(C167=Metrics!$G$8,Metrics!$G$2,IF(C167&lt;Metrics!$H$8,Metrics!$H$2,IF(C167&lt;Metrics!$I$8,Metrics!$I$2,IF(C167&lt;Metrics!$J$8,Metrics!$J$2,IF(C167&lt;Metrics!$K$8,Metrics!$K$2,IF(C167&lt;Metrics!$L$8,Metrics!$L$2,IF(C167&lt;Metrics!$M$8,Metrics!$M$2,IF(C167&lt;Metrics!$N$8,Metrics!$N$2,IF(C167&lt;Metrics!$O$8,Metrics!$O$2,IF(C167&lt;Metrics!$P$8,Metrics!$P$2,Metrics!$Q$2))))))))))</f>
        <v>0</v>
      </c>
      <c r="S167">
        <f>IF(E167&lt;Metrics!$G$9,Metrics!$G$2,IF(E167&lt;Metrics!$H$9,Metrics!$H$2,IF(E167&lt;Metrics!$I$9,Metrics!$I$2,IF(E167&lt;Metrics!$J$9,Metrics!$J$2,IF(E167&lt;Metrics!$K$9,Metrics!$K$2,IF(E167&lt;Metrics!$L$9,Metrics!$L$2,IF(E167&lt;Metrics!$M$9,Metrics!$M$2,IF(E167&lt;Metrics!$N$9,Metrics!$N$2,IF(E167&lt;Metrics!$O$9,Metrics!$O$2,IF(E167&lt;Metrics!$P$9,Metrics!$P$2,Metrics!$Q$2))))))))))</f>
        <v>0</v>
      </c>
      <c r="U167">
        <f>IF(G167&lt;Metrics!$G$10,Metrics!$G$2,IF(G167&lt;Metrics!$H$10,Metrics!$H$2,IF(G167&lt;Metrics!$I$10,Metrics!$I$2,IF(G167&lt;Metrics!$J$10,Metrics!$J$2,IF(G167&lt;Metrics!$K$10,Metrics!$K$2,IF(G167&lt;Metrics!$L$10,Metrics!$L$2,IF(G167&lt;Metrics!$M$10,Metrics!$M$2,IF(G167&lt;Metrics!$N$10,Metrics!$N$2,IF(G167&lt;Metrics!$O$10,Metrics!$O$2,IF(G167&lt;Metrics!$P$10,Metrics!$P$2,Metrics!$Q$2))))))))))</f>
        <v>0</v>
      </c>
      <c r="V167">
        <f>IF(H167&lt;Metrics!$G$18,Metrics!$G$2,IF(H167&lt;Metrics!$H$18,Metrics!$H$2,IF(H167&lt;Metrics!$I$18,Metrics!$I$2,IF(H167&lt;Metrics!$J$18,Metrics!$J$2,IF(H167&lt;Metrics!$K$18,Metrics!$K$2,IF(H167&lt;Metrics!$L$18,Metrics!$L$2,IF(H167&lt;Metrics!$M$18,Metrics!$M$2,IF(H167&lt;Metrics!$N$18,Metrics!$N$2,IF(H167&lt;Metrics!$O$18,Metrics!$O$2,IF(H167&lt;Metrics!$P$18,Metrics!$P$2,Metrics!$Q$2))))))))))</f>
        <v>0</v>
      </c>
      <c r="W167">
        <f>IF(I167&lt;Metrics!$G$19,Metrics!$G$2,IF(I167&lt;Metrics!$H$19,Metrics!$H$2,IF(I167&lt;Metrics!$I$19,Metrics!$I$2,IF(I167&lt;Metrics!$J$19,Metrics!$J$2,IF(I167&lt;Metrics!$K$19,Metrics!$K$2,IF(I167&lt;Metrics!$L$19,Metrics!$L$2,IF(I167&lt;Metrics!$M$19,Metrics!$M$2,IF(I167&lt;Metrics!$N$19,Metrics!$N$2,IF(I167&lt;Metrics!$O$19,Metrics!$O$2,IF(I167&lt;Metrics!$P$19,Metrics!$P$2,Metrics!$Q$2))))))))))</f>
        <v>0</v>
      </c>
      <c r="X167">
        <f>IF(J167&lt;Metrics!$G$20,Metrics!$G$2,IF(J167&lt;Metrics!$H$20,Metrics!$H$2,IF(J167&lt;Metrics!$I$20,Metrics!$I$2,IF(J167&lt;Metrics!$J$20,Metrics!$J$2,IF(J167&lt;Metrics!$K$20,Metrics!$K$2,IF(J167&lt;Metrics!$L$20,Metrics!$L$2,IF(J167&lt;Metrics!$M$20,Metrics!$M$2,IF(J167&lt;Metrics!$N$20,Metrics!$N$2,IF(J167&lt;Metrics!$O$20,Metrics!$O$2,IF(J167&lt;Metrics!$P$20,Metrics!$P$2,Metrics!$Q$2))))))))))</f>
        <v>0</v>
      </c>
      <c r="Y167">
        <f>IF(K167&lt;Metrics!$G$12,Metrics!$G$2,IF(K167&lt;Metrics!$H$12,Metrics!$H$2,IF(K167&lt;Metrics!$I$12,Metrics!$I$2,IF(K167&lt;Metrics!$J$12,Metrics!$J$2,IF(K167&lt;Metrics!$K$12,Metrics!$K$2,IF(K167&lt;Metrics!$L$12,Metrics!$L$2,IF(K167&lt;Metrics!$M$12,Metrics!$M$2,IF(K167&lt;Metrics!$N$12,Metrics!$N$2,IF(K167&lt;Metrics!$O$12,Metrics!$O$2,IF(K167&lt;Metrics!$P$12,Metrics!$P$2,Metrics!$Q$2))))))))))</f>
        <v>0</v>
      </c>
      <c r="Z167">
        <f>IF(L167&lt;Metrics!$G$13,Metrics!$G$2,IF(L167&lt;Metrics!$H$13,Metrics!$H$2,IF(L167&lt;Metrics!$I$13,Metrics!$I$2,IF(L167&lt;Metrics!$J$13,Metrics!$J$2,IF(L167&lt;Metrics!$K$13,Metrics!$K$2,IF(L167&lt;Metrics!$L$13,Metrics!$L$2,IF(L167&lt;Metrics!$M$13,Metrics!$M$2,IF(L167&lt;Metrics!$N$13,Metrics!$N$2,IF(L167&lt;Metrics!$O$13,Metrics!$O$2,IF(L167&lt;Metrics!$P$13,Metrics!$P$2,Metrics!$Q$2))))))))))</f>
        <v>0</v>
      </c>
      <c r="AA167">
        <f>IF(M167&lt;Metrics!$G$14,Metrics!$G$2,IF(M167&lt;Metrics!$H$14,Metrics!$H$2,IF(M167&lt;Metrics!$I$14,Metrics!$I$2,IF(M167&lt;Metrics!$J$14,Metrics!$J$2,IF(M167&lt;Metrics!$K$14,Metrics!$K$2,IF(M167&lt;Metrics!$L$14,Metrics!$L$2,IF(M167&lt;Metrics!$M$14,Metrics!$M$2,IF(M167&lt;Metrics!$N$14,Metrics!$N$2,IF(M167&lt;Metrics!$O$14,Metrics!$O$2,IF(M167&lt;Metrics!$P$14,Metrics!$P$2,Metrics!$Q$2))))))))))</f>
        <v>0</v>
      </c>
      <c r="AB167">
        <f>IF(N167&lt;Metrics!$G$16,Metrics!$G$2,IF(N167&lt;Metrics!$H$16,Metrics!$H$2,IF(N167&lt;Metrics!$I$16,Metrics!$I$2,IF(N167&lt;Metrics!$J$16,Metrics!$J$2,IF(N167&lt;Metrics!$K$16,Metrics!$K$2,IF(N167&lt;Metrics!$L$16,Metrics!$L$2,IF(N167&lt;Metrics!$M$16,Metrics!$M$2,IF(N167&lt;Metrics!$N$16,Metrics!$N$2,IF(N167&lt;Metrics!$O$16,Metrics!$O$2,IF(N167&lt;Metrics!$P$16,Metrics!$P$2,Metrics!$Q$2))))))))))</f>
        <v>4</v>
      </c>
      <c r="AC167">
        <f>IF(O167&lt;Metrics!$G$22,Metrics!$G$2,IF(O167&lt;Metrics!$H$22,Metrics!$H$2,IF(O167&lt;Metrics!$I$22,Metrics!$I$2,IF(O167&lt;Metrics!$J$22,Metrics!$J$2,IF(O167&lt;Metrics!$K$22,Metrics!$K$2,IF(O167&lt;Metrics!$L$22,Metrics!$L$2,IF(O167&lt;Metrics!$M$22,Metrics!$M$2,IF(O167&lt;Metrics!$N$22,Metrics!$N$2,IF(O167&lt;Metrics!$O$22,Metrics!$O$2,IF(O167&lt;Metrics!$P$22,Metrics!$P$2,Metrics!$Q$2))))))))))</f>
        <v>4</v>
      </c>
      <c r="AD167" s="38">
        <f>(P167*Metrics!F$4)+(Q167*Metrics!F$8)+(S167*Metrics!F$9)+(U167*Metrics!F$10)+(V167*Metrics!F$18)+('Final Metrics'!W158*Metrics!F$19)+('Final Metrics'!X158*Metrics!F$20)+('Final Metrics'!Y158*Metrics!F$12)+('Final Metrics'!Z158*Metrics!F$13)+('Final Metrics'!AA158*Metrics!F$14)+('Final Metrics'!AB158*Metrics!F$16)</f>
        <v>62.25</v>
      </c>
      <c r="AE167" s="39">
        <f>AD167/AD$1</f>
        <v>6.225E-2</v>
      </c>
    </row>
    <row r="168" spans="1:31">
      <c r="A168" s="12" t="s">
        <v>413</v>
      </c>
      <c r="B168" s="14">
        <v>49</v>
      </c>
      <c r="C168" s="16">
        <v>5</v>
      </c>
      <c r="D168" s="14">
        <v>84</v>
      </c>
      <c r="E168" s="14">
        <v>84</v>
      </c>
      <c r="F168" s="14"/>
      <c r="G168" s="14">
        <v>420</v>
      </c>
      <c r="H168" s="98">
        <v>24</v>
      </c>
      <c r="I168" s="98">
        <v>739</v>
      </c>
      <c r="J168" s="98">
        <v>52</v>
      </c>
      <c r="K168" s="98">
        <v>2264</v>
      </c>
      <c r="L168" s="98">
        <v>1191</v>
      </c>
      <c r="M168" s="98">
        <v>2662</v>
      </c>
      <c r="N168" s="98">
        <v>0</v>
      </c>
      <c r="O168" s="45">
        <v>93</v>
      </c>
      <c r="P168">
        <f>IF(B168&lt;Metrics!$G$4,Metrics!$G$2,IF(B168&lt;Metrics!$H$4,Metrics!$H$2,IF(B168&lt;Metrics!$I$4,Metrics!$I$2,IF(B168&lt;Metrics!$J$4,Metrics!$J$2,IF(B168&lt;Metrics!$K$4,Metrics!$K$2,IF(B168&lt;Metrics!$L$4,Metrics!$L$2,IF(B168&lt;Metrics!$M$4,Metrics!$M$2,IF(B168&lt;Metrics!$N$4,Metrics!$N$2,IF(B168&lt;Metrics!$O$4,Metrics!$O$2,IF(B168&lt;Metrics!$P$4,Metrics!$P$2,Metrics!Q$2))))))))))</f>
        <v>1</v>
      </c>
      <c r="Q168">
        <f>IF(C168=Metrics!$G$8,Metrics!$G$2,IF(C168&lt;Metrics!$H$8,Metrics!$H$2,IF(C168&lt;Metrics!$I$8,Metrics!$I$2,IF(C168&lt;Metrics!$J$8,Metrics!$J$2,IF(C168&lt;Metrics!$K$8,Metrics!$K$2,IF(C168&lt;Metrics!$L$8,Metrics!$L$2,IF(C168&lt;Metrics!$M$8,Metrics!$M$2,IF(C168&lt;Metrics!$N$8,Metrics!$N$2,IF(C168&lt;Metrics!$O$8,Metrics!$O$2,IF(C168&lt;Metrics!$P$8,Metrics!$P$2,Metrics!$Q$2))))))))))</f>
        <v>10</v>
      </c>
      <c r="S168">
        <f>IF(E168&lt;Metrics!$G$9,Metrics!$G$2,IF(E168&lt;Metrics!$H$9,Metrics!$H$2,IF(E168&lt;Metrics!$I$9,Metrics!$I$2,IF(E168&lt;Metrics!$J$9,Metrics!$J$2,IF(E168&lt;Metrics!$K$9,Metrics!$K$2,IF(E168&lt;Metrics!$L$9,Metrics!$L$2,IF(E168&lt;Metrics!$M$9,Metrics!$M$2,IF(E168&lt;Metrics!$N$9,Metrics!$N$2,IF(E168&lt;Metrics!$O$9,Metrics!$O$2,IF(E168&lt;Metrics!$P$9,Metrics!$P$2,Metrics!$Q$2))))))))))</f>
        <v>4</v>
      </c>
      <c r="U168">
        <f>IF(G168&lt;Metrics!$G$10,Metrics!$G$2,IF(G168&lt;Metrics!$H$10,Metrics!$H$2,IF(G168&lt;Metrics!$I$10,Metrics!$I$2,IF(G168&lt;Metrics!$J$10,Metrics!$J$2,IF(G168&lt;Metrics!$K$10,Metrics!$K$2,IF(G168&lt;Metrics!$L$10,Metrics!$L$2,IF(G168&lt;Metrics!$M$10,Metrics!$M$2,IF(G168&lt;Metrics!$N$10,Metrics!$N$2,IF(G168&lt;Metrics!$O$10,Metrics!$O$2,IF(G168&lt;Metrics!$P$10,Metrics!$P$2,Metrics!$Q$2))))))))))</f>
        <v>6</v>
      </c>
      <c r="V168">
        <f>IF(H168&lt;Metrics!$G$18,Metrics!$G$2,IF(H168&lt;Metrics!$H$18,Metrics!$H$2,IF(H168&lt;Metrics!$I$18,Metrics!$I$2,IF(H168&lt;Metrics!$J$18,Metrics!$J$2,IF(H168&lt;Metrics!$K$18,Metrics!$K$2,IF(H168&lt;Metrics!$L$18,Metrics!$L$2,IF(H168&lt;Metrics!$M$18,Metrics!$M$2,IF(H168&lt;Metrics!$N$18,Metrics!$N$2,IF(H168&lt;Metrics!$O$18,Metrics!$O$2,IF(H168&lt;Metrics!$P$18,Metrics!$P$2,Metrics!$Q$2))))))))))</f>
        <v>2</v>
      </c>
      <c r="W168">
        <f>IF(I168&lt;Metrics!$G$19,Metrics!$G$2,IF(I168&lt;Metrics!$H$19,Metrics!$H$2,IF(I168&lt;Metrics!$I$19,Metrics!$I$2,IF(I168&lt;Metrics!$J$19,Metrics!$J$2,IF(I168&lt;Metrics!$K$19,Metrics!$K$2,IF(I168&lt;Metrics!$L$19,Metrics!$L$2,IF(I168&lt;Metrics!$M$19,Metrics!$M$2,IF(I168&lt;Metrics!$N$19,Metrics!$N$2,IF(I168&lt;Metrics!$O$19,Metrics!$O$2,IF(I168&lt;Metrics!$P$19,Metrics!$P$2,Metrics!$Q$2))))))))))</f>
        <v>6</v>
      </c>
      <c r="X168">
        <f>IF(J168&lt;Metrics!$G$20,Metrics!$G$2,IF(J168&lt;Metrics!$H$20,Metrics!$H$2,IF(J168&lt;Metrics!$I$20,Metrics!$I$2,IF(J168&lt;Metrics!$J$20,Metrics!$J$2,IF(J168&lt;Metrics!$K$20,Metrics!$K$2,IF(J168&lt;Metrics!$L$20,Metrics!$L$2,IF(J168&lt;Metrics!$M$20,Metrics!$M$2,IF(J168&lt;Metrics!$N$20,Metrics!$N$2,IF(J168&lt;Metrics!$O$20,Metrics!$O$2,IF(J168&lt;Metrics!$P$20,Metrics!$P$2,Metrics!$Q$2))))))))))</f>
        <v>6</v>
      </c>
      <c r="Y168">
        <f>IF(K168&lt;Metrics!$G$12,Metrics!$G$2,IF(K168&lt;Metrics!$H$12,Metrics!$H$2,IF(K168&lt;Metrics!$I$12,Metrics!$I$2,IF(K168&lt;Metrics!$J$12,Metrics!$J$2,IF(K168&lt;Metrics!$K$12,Metrics!$K$2,IF(K168&lt;Metrics!$L$12,Metrics!$L$2,IF(K168&lt;Metrics!$M$12,Metrics!$M$2,IF(K168&lt;Metrics!$N$12,Metrics!$N$2,IF(K168&lt;Metrics!$O$12,Metrics!$O$2,IF(K168&lt;Metrics!$P$12,Metrics!$P$2,Metrics!$Q$2))))))))))</f>
        <v>2</v>
      </c>
      <c r="Z168">
        <f>IF(L168&lt;Metrics!$G$13,Metrics!$G$2,IF(L168&lt;Metrics!$H$13,Metrics!$H$2,IF(L168&lt;Metrics!$I$13,Metrics!$I$2,IF(L168&lt;Metrics!$J$13,Metrics!$J$2,IF(L168&lt;Metrics!$K$13,Metrics!$K$2,IF(L168&lt;Metrics!$L$13,Metrics!$L$2,IF(L168&lt;Metrics!$M$13,Metrics!$M$2,IF(L168&lt;Metrics!$N$13,Metrics!$N$2,IF(L168&lt;Metrics!$O$13,Metrics!$O$2,IF(L168&lt;Metrics!$P$13,Metrics!$P$2,Metrics!$Q$2))))))))))</f>
        <v>4</v>
      </c>
      <c r="AA168">
        <f>IF(M168&lt;Metrics!$G$14,Metrics!$G$2,IF(M168&lt;Metrics!$H$14,Metrics!$H$2,IF(M168&lt;Metrics!$I$14,Metrics!$I$2,IF(M168&lt;Metrics!$J$14,Metrics!$J$2,IF(M168&lt;Metrics!$K$14,Metrics!$K$2,IF(M168&lt;Metrics!$L$14,Metrics!$L$2,IF(M168&lt;Metrics!$M$14,Metrics!$M$2,IF(M168&lt;Metrics!$N$14,Metrics!$N$2,IF(M168&lt;Metrics!$O$14,Metrics!$O$2,IF(M168&lt;Metrics!$P$14,Metrics!$P$2,Metrics!$Q$2))))))))))</f>
        <v>2</v>
      </c>
      <c r="AB168">
        <f>IF(N168&lt;Metrics!$G$16,Metrics!$G$2,IF(N168&lt;Metrics!$H$16,Metrics!$H$2,IF(N168&lt;Metrics!$I$16,Metrics!$I$2,IF(N168&lt;Metrics!$J$16,Metrics!$J$2,IF(N168&lt;Metrics!$K$16,Metrics!$K$2,IF(N168&lt;Metrics!$L$16,Metrics!$L$2,IF(N168&lt;Metrics!$M$16,Metrics!$M$2,IF(N168&lt;Metrics!$N$16,Metrics!$N$2,IF(N168&lt;Metrics!$O$16,Metrics!$O$2,IF(N168&lt;Metrics!$P$16,Metrics!$P$2,Metrics!$Q$2))))))))))</f>
        <v>0</v>
      </c>
      <c r="AC168">
        <f>IF(O168&lt;Metrics!$G$22,Metrics!$G$2,IF(O168&lt;Metrics!$H$22,Metrics!$H$2,IF(O168&lt;Metrics!$I$22,Metrics!$I$2,IF(O168&lt;Metrics!$J$22,Metrics!$J$2,IF(O168&lt;Metrics!$K$22,Metrics!$K$2,IF(O168&lt;Metrics!$L$22,Metrics!$L$2,IF(O168&lt;Metrics!$M$22,Metrics!$M$2,IF(O168&lt;Metrics!$N$22,Metrics!$N$2,IF(O168&lt;Metrics!$O$22,Metrics!$O$2,IF(O168&lt;Metrics!$P$22,Metrics!$P$2,Metrics!$Q$2))))))))))</f>
        <v>1</v>
      </c>
      <c r="AD168" s="38">
        <f>(P168*Metrics!F$4)+(Q168*Metrics!F$8)+(S168*Metrics!F$9)+(U168*Metrics!F$10)+(V168*Metrics!F$18)+('Final Metrics'!W80*Metrics!F$19)+('Final Metrics'!X80*Metrics!F$20)+('Final Metrics'!Y80*Metrics!F$12)+('Final Metrics'!Z80*Metrics!F$13)+('Final Metrics'!AA80*Metrics!F$14)+('Final Metrics'!AB80*Metrics!F$16)</f>
        <v>312.625</v>
      </c>
      <c r="AE168" s="39">
        <f>AD168/AD$1</f>
        <v>0.31262499999999999</v>
      </c>
    </row>
    <row r="169" spans="1:31">
      <c r="A169" s="12" t="s">
        <v>415</v>
      </c>
      <c r="B169" s="14">
        <v>43</v>
      </c>
      <c r="C169" s="16"/>
      <c r="D169" s="14"/>
      <c r="E169" s="14"/>
      <c r="F169" s="14"/>
      <c r="G169" s="14">
        <v>0</v>
      </c>
      <c r="H169" s="98">
        <v>18</v>
      </c>
      <c r="I169" s="98">
        <v>640</v>
      </c>
      <c r="J169" s="98">
        <v>29</v>
      </c>
      <c r="K169" s="98">
        <v>335</v>
      </c>
      <c r="L169" s="98">
        <v>106</v>
      </c>
      <c r="M169" s="98">
        <v>1154</v>
      </c>
      <c r="N169" s="98">
        <v>41</v>
      </c>
      <c r="O169" s="45">
        <v>0</v>
      </c>
      <c r="P169">
        <f>IF(B169&lt;Metrics!$G$4,Metrics!$G$2,IF(B169&lt;Metrics!$H$4,Metrics!$H$2,IF(B169&lt;Metrics!$I$4,Metrics!$I$2,IF(B169&lt;Metrics!$J$4,Metrics!$J$2,IF(B169&lt;Metrics!$K$4,Metrics!$K$2,IF(B169&lt;Metrics!$L$4,Metrics!$L$2,IF(B169&lt;Metrics!$M$4,Metrics!$M$2,IF(B169&lt;Metrics!$N$4,Metrics!$N$2,IF(B169&lt;Metrics!$O$4,Metrics!$O$2,IF(B169&lt;Metrics!$P$4,Metrics!$P$2,Metrics!Q$2))))))))))</f>
        <v>1</v>
      </c>
      <c r="Q169">
        <f>IF(C169=Metrics!$G$8,Metrics!$G$2,IF(C169&lt;Metrics!$H$8,Metrics!$H$2,IF(C169&lt;Metrics!$I$8,Metrics!$I$2,IF(C169&lt;Metrics!$J$8,Metrics!$J$2,IF(C169&lt;Metrics!$K$8,Metrics!$K$2,IF(C169&lt;Metrics!$L$8,Metrics!$L$2,IF(C169&lt;Metrics!$M$8,Metrics!$M$2,IF(C169&lt;Metrics!$N$8,Metrics!$N$2,IF(C169&lt;Metrics!$O$8,Metrics!$O$2,IF(C169&lt;Metrics!$P$8,Metrics!$P$2,Metrics!$Q$2))))))))))</f>
        <v>0</v>
      </c>
      <c r="S169">
        <f>IF(E169&lt;Metrics!$G$9,Metrics!$G$2,IF(E169&lt;Metrics!$H$9,Metrics!$H$2,IF(E169&lt;Metrics!$I$9,Metrics!$I$2,IF(E169&lt;Metrics!$J$9,Metrics!$J$2,IF(E169&lt;Metrics!$K$9,Metrics!$K$2,IF(E169&lt;Metrics!$L$9,Metrics!$L$2,IF(E169&lt;Metrics!$M$9,Metrics!$M$2,IF(E169&lt;Metrics!$N$9,Metrics!$N$2,IF(E169&lt;Metrics!$O$9,Metrics!$O$2,IF(E169&lt;Metrics!$P$9,Metrics!$P$2,Metrics!$Q$2))))))))))</f>
        <v>0</v>
      </c>
      <c r="U169">
        <f>IF(G169&lt;Metrics!$G$10,Metrics!$G$2,IF(G169&lt;Metrics!$H$10,Metrics!$H$2,IF(G169&lt;Metrics!$I$10,Metrics!$I$2,IF(G169&lt;Metrics!$J$10,Metrics!$J$2,IF(G169&lt;Metrics!$K$10,Metrics!$K$2,IF(G169&lt;Metrics!$L$10,Metrics!$L$2,IF(G169&lt;Metrics!$M$10,Metrics!$M$2,IF(G169&lt;Metrics!$N$10,Metrics!$N$2,IF(G169&lt;Metrics!$O$10,Metrics!$O$2,IF(G169&lt;Metrics!$P$10,Metrics!$P$2,Metrics!$Q$2))))))))))</f>
        <v>0</v>
      </c>
      <c r="V169">
        <f>IF(H169&lt;Metrics!$G$18,Metrics!$G$2,IF(H169&lt;Metrics!$H$18,Metrics!$H$2,IF(H169&lt;Metrics!$I$18,Metrics!$I$2,IF(H169&lt;Metrics!$J$18,Metrics!$J$2,IF(H169&lt;Metrics!$K$18,Metrics!$K$2,IF(H169&lt;Metrics!$L$18,Metrics!$L$2,IF(H169&lt;Metrics!$M$18,Metrics!$M$2,IF(H169&lt;Metrics!$N$18,Metrics!$N$2,IF(H169&lt;Metrics!$O$18,Metrics!$O$2,IF(H169&lt;Metrics!$P$18,Metrics!$P$2,Metrics!$Q$2))))))))))</f>
        <v>0</v>
      </c>
      <c r="W169">
        <f>IF(I169&lt;Metrics!$G$19,Metrics!$G$2,IF(I169&lt;Metrics!$H$19,Metrics!$H$2,IF(I169&lt;Metrics!$I$19,Metrics!$I$2,IF(I169&lt;Metrics!$J$19,Metrics!$J$2,IF(I169&lt;Metrics!$K$19,Metrics!$K$2,IF(I169&lt;Metrics!$L$19,Metrics!$L$2,IF(I169&lt;Metrics!$M$19,Metrics!$M$2,IF(I169&lt;Metrics!$N$19,Metrics!$N$2,IF(I169&lt;Metrics!$O$19,Metrics!$O$2,IF(I169&lt;Metrics!$P$19,Metrics!$P$2,Metrics!$Q$2))))))))))</f>
        <v>4</v>
      </c>
      <c r="X169">
        <f>IF(J169&lt;Metrics!$G$20,Metrics!$G$2,IF(J169&lt;Metrics!$H$20,Metrics!$H$2,IF(J169&lt;Metrics!$I$20,Metrics!$I$2,IF(J169&lt;Metrics!$J$20,Metrics!$J$2,IF(J169&lt;Metrics!$K$20,Metrics!$K$2,IF(J169&lt;Metrics!$L$20,Metrics!$L$2,IF(J169&lt;Metrics!$M$20,Metrics!$M$2,IF(J169&lt;Metrics!$N$20,Metrics!$N$2,IF(J169&lt;Metrics!$O$20,Metrics!$O$2,IF(J169&lt;Metrics!$P$20,Metrics!$P$2,Metrics!$Q$2))))))))))</f>
        <v>1</v>
      </c>
      <c r="Y169">
        <f>IF(K169&lt;Metrics!$G$12,Metrics!$G$2,IF(K169&lt;Metrics!$H$12,Metrics!$H$2,IF(K169&lt;Metrics!$I$12,Metrics!$I$2,IF(K169&lt;Metrics!$J$12,Metrics!$J$2,IF(K169&lt;Metrics!$K$12,Metrics!$K$2,IF(K169&lt;Metrics!$L$12,Metrics!$L$2,IF(K169&lt;Metrics!$M$12,Metrics!$M$2,IF(K169&lt;Metrics!$N$12,Metrics!$N$2,IF(K169&lt;Metrics!$O$12,Metrics!$O$2,IF(K169&lt;Metrics!$P$12,Metrics!$P$2,Metrics!$Q$2))))))))))</f>
        <v>0</v>
      </c>
      <c r="Z169">
        <f>IF(L169&lt;Metrics!$G$13,Metrics!$G$2,IF(L169&lt;Metrics!$H$13,Metrics!$H$2,IF(L169&lt;Metrics!$I$13,Metrics!$I$2,IF(L169&lt;Metrics!$J$13,Metrics!$J$2,IF(L169&lt;Metrics!$K$13,Metrics!$K$2,IF(L169&lt;Metrics!$L$13,Metrics!$L$2,IF(L169&lt;Metrics!$M$13,Metrics!$M$2,IF(L169&lt;Metrics!$N$13,Metrics!$N$2,IF(L169&lt;Metrics!$O$13,Metrics!$O$2,IF(L169&lt;Metrics!$P$13,Metrics!$P$2,Metrics!$Q$2))))))))))</f>
        <v>0</v>
      </c>
      <c r="AA169">
        <f>IF(M169&lt;Metrics!$G$14,Metrics!$G$2,IF(M169&lt;Metrics!$H$14,Metrics!$H$2,IF(M169&lt;Metrics!$I$14,Metrics!$I$2,IF(M169&lt;Metrics!$J$14,Metrics!$J$2,IF(M169&lt;Metrics!$K$14,Metrics!$K$2,IF(M169&lt;Metrics!$L$14,Metrics!$L$2,IF(M169&lt;Metrics!$M$14,Metrics!$M$2,IF(M169&lt;Metrics!$N$14,Metrics!$N$2,IF(M169&lt;Metrics!$O$14,Metrics!$O$2,IF(M169&lt;Metrics!$P$14,Metrics!$P$2,Metrics!$Q$2))))))))))</f>
        <v>0</v>
      </c>
      <c r="AB169">
        <f>IF(N169&lt;Metrics!$G$16,Metrics!$G$2,IF(N169&lt;Metrics!$H$16,Metrics!$H$2,IF(N169&lt;Metrics!$I$16,Metrics!$I$2,IF(N169&lt;Metrics!$J$16,Metrics!$J$2,IF(N169&lt;Metrics!$K$16,Metrics!$K$2,IF(N169&lt;Metrics!$L$16,Metrics!$L$2,IF(N169&lt;Metrics!$M$16,Metrics!$M$2,IF(N169&lt;Metrics!$N$16,Metrics!$N$2,IF(N169&lt;Metrics!$O$16,Metrics!$O$2,IF(N169&lt;Metrics!$P$16,Metrics!$P$2,Metrics!$Q$2))))))))))</f>
        <v>4</v>
      </c>
      <c r="AC169">
        <f>IF(O169&lt;Metrics!$G$22,Metrics!$G$2,IF(O169&lt;Metrics!$H$22,Metrics!$H$2,IF(O169&lt;Metrics!$I$22,Metrics!$I$2,IF(O169&lt;Metrics!$J$22,Metrics!$J$2,IF(O169&lt;Metrics!$K$22,Metrics!$K$2,IF(O169&lt;Metrics!$L$22,Metrics!$L$2,IF(O169&lt;Metrics!$M$22,Metrics!$M$2,IF(O169&lt;Metrics!$N$22,Metrics!$N$2,IF(O169&lt;Metrics!$O$22,Metrics!$O$2,IF(O169&lt;Metrics!$P$22,Metrics!$P$2,Metrics!$Q$2))))))))))</f>
        <v>0</v>
      </c>
      <c r="AD169" s="38">
        <f>(P169*Metrics!F$4)+(Q169*Metrics!F$8)+(S169*Metrics!F$9)+(U169*Metrics!F$10)+(V169*Metrics!F$18)+('Final Metrics'!W88*Metrics!F$19)+('Final Metrics'!X88*Metrics!F$20)+('Final Metrics'!Y88*Metrics!F$12)+('Final Metrics'!Z88*Metrics!F$13)+('Final Metrics'!AA88*Metrics!F$14)+('Final Metrics'!AB88*Metrics!F$16)</f>
        <v>181.375</v>
      </c>
      <c r="AE169" s="39">
        <f>AD169/AD$1</f>
        <v>0.18137500000000001</v>
      </c>
    </row>
    <row r="170" spans="1:31">
      <c r="A170" s="12" t="s">
        <v>417</v>
      </c>
      <c r="B170" s="14">
        <v>243</v>
      </c>
      <c r="C170" s="16"/>
      <c r="D170" s="14"/>
      <c r="E170" s="14"/>
      <c r="F170" s="14"/>
      <c r="G170" s="14">
        <v>0</v>
      </c>
      <c r="H170" s="98">
        <v>37</v>
      </c>
      <c r="I170" s="98">
        <v>722</v>
      </c>
      <c r="J170" s="98">
        <v>48</v>
      </c>
      <c r="K170" s="98">
        <v>2576</v>
      </c>
      <c r="L170" s="98">
        <v>1447</v>
      </c>
      <c r="M170" s="98">
        <v>2556</v>
      </c>
      <c r="N170" s="98">
        <v>61</v>
      </c>
      <c r="O170" s="48">
        <v>0</v>
      </c>
      <c r="P170">
        <f>IF(B170&lt;Metrics!$G$4,Metrics!$G$2,IF(B170&lt;Metrics!$H$4,Metrics!$H$2,IF(B170&lt;Metrics!$I$4,Metrics!$I$2,IF(B170&lt;Metrics!$J$4,Metrics!$J$2,IF(B170&lt;Metrics!$K$4,Metrics!$K$2,IF(B170&lt;Metrics!$L$4,Metrics!$L$2,IF(B170&lt;Metrics!$M$4,Metrics!$M$2,IF(B170&lt;Metrics!$N$4,Metrics!$N$2,IF(B170&lt;Metrics!$O$4,Metrics!$O$2,IF(B170&lt;Metrics!$P$4,Metrics!$P$2,Metrics!Q$2))))))))))</f>
        <v>4</v>
      </c>
      <c r="Q170">
        <f>IF(C170=Metrics!$G$8,Metrics!$G$2,IF(C170&lt;Metrics!$H$8,Metrics!$H$2,IF(C170&lt;Metrics!$I$8,Metrics!$I$2,IF(C170&lt;Metrics!$J$8,Metrics!$J$2,IF(C170&lt;Metrics!$K$8,Metrics!$K$2,IF(C170&lt;Metrics!$L$8,Metrics!$L$2,IF(C170&lt;Metrics!$M$8,Metrics!$M$2,IF(C170&lt;Metrics!$N$8,Metrics!$N$2,IF(C170&lt;Metrics!$O$8,Metrics!$O$2,IF(C170&lt;Metrics!$P$8,Metrics!$P$2,Metrics!$Q$2))))))))))</f>
        <v>0</v>
      </c>
      <c r="S170">
        <f>IF(E170&lt;Metrics!$G$9,Metrics!$G$2,IF(E170&lt;Metrics!$H$9,Metrics!$H$2,IF(E170&lt;Metrics!$I$9,Metrics!$I$2,IF(E170&lt;Metrics!$J$9,Metrics!$J$2,IF(E170&lt;Metrics!$K$9,Metrics!$K$2,IF(E170&lt;Metrics!$L$9,Metrics!$L$2,IF(E170&lt;Metrics!$M$9,Metrics!$M$2,IF(E170&lt;Metrics!$N$9,Metrics!$N$2,IF(E170&lt;Metrics!$O$9,Metrics!$O$2,IF(E170&lt;Metrics!$P$9,Metrics!$P$2,Metrics!$Q$2))))))))))</f>
        <v>0</v>
      </c>
      <c r="U170">
        <f>IF(G170&lt;Metrics!$G$10,Metrics!$G$2,IF(G170&lt;Metrics!$H$10,Metrics!$H$2,IF(G170&lt;Metrics!$I$10,Metrics!$I$2,IF(G170&lt;Metrics!$J$10,Metrics!$J$2,IF(G170&lt;Metrics!$K$10,Metrics!$K$2,IF(G170&lt;Metrics!$L$10,Metrics!$L$2,IF(G170&lt;Metrics!$M$10,Metrics!$M$2,IF(G170&lt;Metrics!$N$10,Metrics!$N$2,IF(G170&lt;Metrics!$O$10,Metrics!$O$2,IF(G170&lt;Metrics!$P$10,Metrics!$P$2,Metrics!$Q$2))))))))))</f>
        <v>0</v>
      </c>
      <c r="V170">
        <f>IF(H170&lt;Metrics!$G$18,Metrics!$G$2,IF(H170&lt;Metrics!$H$18,Metrics!$H$2,IF(H170&lt;Metrics!$I$18,Metrics!$I$2,IF(H170&lt;Metrics!$J$18,Metrics!$J$2,IF(H170&lt;Metrics!$K$18,Metrics!$K$2,IF(H170&lt;Metrics!$L$18,Metrics!$L$2,IF(H170&lt;Metrics!$M$18,Metrics!$M$2,IF(H170&lt;Metrics!$N$18,Metrics!$N$2,IF(H170&lt;Metrics!$O$18,Metrics!$O$2,IF(H170&lt;Metrics!$P$18,Metrics!$P$2,Metrics!$Q$2))))))))))</f>
        <v>5</v>
      </c>
      <c r="W170">
        <f>IF(I170&lt;Metrics!$G$19,Metrics!$G$2,IF(I170&lt;Metrics!$H$19,Metrics!$H$2,IF(I170&lt;Metrics!$I$19,Metrics!$I$2,IF(I170&lt;Metrics!$J$19,Metrics!$J$2,IF(I170&lt;Metrics!$K$19,Metrics!$K$2,IF(I170&lt;Metrics!$L$19,Metrics!$L$2,IF(I170&lt;Metrics!$M$19,Metrics!$M$2,IF(I170&lt;Metrics!$N$19,Metrics!$N$2,IF(I170&lt;Metrics!$O$19,Metrics!$O$2,IF(I170&lt;Metrics!$P$19,Metrics!$P$2,Metrics!$Q$2))))))))))</f>
        <v>5</v>
      </c>
      <c r="X170">
        <f>IF(J170&lt;Metrics!$G$20,Metrics!$G$2,IF(J170&lt;Metrics!$H$20,Metrics!$H$2,IF(J170&lt;Metrics!$I$20,Metrics!$I$2,IF(J170&lt;Metrics!$J$20,Metrics!$J$2,IF(J170&lt;Metrics!$K$20,Metrics!$K$2,IF(J170&lt;Metrics!$L$20,Metrics!$L$2,IF(J170&lt;Metrics!$M$20,Metrics!$M$2,IF(J170&lt;Metrics!$N$20,Metrics!$N$2,IF(J170&lt;Metrics!$O$20,Metrics!$O$2,IF(J170&lt;Metrics!$P$20,Metrics!$P$2,Metrics!$Q$2))))))))))</f>
        <v>5</v>
      </c>
      <c r="Y170">
        <f>IF(K170&lt;Metrics!$G$12,Metrics!$G$2,IF(K170&lt;Metrics!$H$12,Metrics!$H$2,IF(K170&lt;Metrics!$I$12,Metrics!$I$2,IF(K170&lt;Metrics!$J$12,Metrics!$J$2,IF(K170&lt;Metrics!$K$12,Metrics!$K$2,IF(K170&lt;Metrics!$L$12,Metrics!$L$2,IF(K170&lt;Metrics!$M$12,Metrics!$M$2,IF(K170&lt;Metrics!$N$12,Metrics!$N$2,IF(K170&lt;Metrics!$O$12,Metrics!$O$2,IF(K170&lt;Metrics!$P$12,Metrics!$P$2,Metrics!$Q$2))))))))))</f>
        <v>2</v>
      </c>
      <c r="Z170">
        <f>IF(L170&lt;Metrics!$G$13,Metrics!$G$2,IF(L170&lt;Metrics!$H$13,Metrics!$H$2,IF(L170&lt;Metrics!$I$13,Metrics!$I$2,IF(L170&lt;Metrics!$J$13,Metrics!$J$2,IF(L170&lt;Metrics!$K$13,Metrics!$K$2,IF(L170&lt;Metrics!$L$13,Metrics!$L$2,IF(L170&lt;Metrics!$M$13,Metrics!$M$2,IF(L170&lt;Metrics!$N$13,Metrics!$N$2,IF(L170&lt;Metrics!$O$13,Metrics!$O$2,IF(L170&lt;Metrics!$P$13,Metrics!$P$2,Metrics!$Q$2))))))))))</f>
        <v>4</v>
      </c>
      <c r="AA170">
        <f>IF(M170&lt;Metrics!$G$14,Metrics!$G$2,IF(M170&lt;Metrics!$H$14,Metrics!$H$2,IF(M170&lt;Metrics!$I$14,Metrics!$I$2,IF(M170&lt;Metrics!$J$14,Metrics!$J$2,IF(M170&lt;Metrics!$K$14,Metrics!$K$2,IF(M170&lt;Metrics!$L$14,Metrics!$L$2,IF(M170&lt;Metrics!$M$14,Metrics!$M$2,IF(M170&lt;Metrics!$N$14,Metrics!$N$2,IF(M170&lt;Metrics!$O$14,Metrics!$O$2,IF(M170&lt;Metrics!$P$14,Metrics!$P$2,Metrics!$Q$2))))))))))</f>
        <v>2</v>
      </c>
      <c r="AB170">
        <f>IF(N170&lt;Metrics!$G$16,Metrics!$G$2,IF(N170&lt;Metrics!$H$16,Metrics!$H$2,IF(N170&lt;Metrics!$I$16,Metrics!$I$2,IF(N170&lt;Metrics!$J$16,Metrics!$J$2,IF(N170&lt;Metrics!$K$16,Metrics!$K$2,IF(N170&lt;Metrics!$L$16,Metrics!$L$2,IF(N170&lt;Metrics!$M$16,Metrics!$M$2,IF(N170&lt;Metrics!$N$16,Metrics!$N$2,IF(N170&lt;Metrics!$O$16,Metrics!$O$2,IF(N170&lt;Metrics!$P$16,Metrics!$P$2,Metrics!$Q$2))))))))))</f>
        <v>7</v>
      </c>
      <c r="AC170">
        <f>IF(O170&lt;Metrics!$G$22,Metrics!$G$2,IF(O170&lt;Metrics!$H$22,Metrics!$H$2,IF(O170&lt;Metrics!$I$22,Metrics!$I$2,IF(O170&lt;Metrics!$J$22,Metrics!$J$2,IF(O170&lt;Metrics!$K$22,Metrics!$K$2,IF(O170&lt;Metrics!$L$22,Metrics!$L$2,IF(O170&lt;Metrics!$M$22,Metrics!$M$2,IF(O170&lt;Metrics!$N$22,Metrics!$N$2,IF(O170&lt;Metrics!$O$22,Metrics!$O$2,IF(O170&lt;Metrics!$P$22,Metrics!$P$2,Metrics!$Q$2))))))))))</f>
        <v>0</v>
      </c>
      <c r="AD170" s="38">
        <f>(P170*Metrics!F$4)+(Q170*Metrics!F$8)+(S170*Metrics!F$9)+(U170*Metrics!F$10)+(V170*Metrics!F$18)+('Final Metrics'!W53*Metrics!F$19)+('Final Metrics'!X53*Metrics!F$20)+('Final Metrics'!Y53*Metrics!F$12)+('Final Metrics'!Z53*Metrics!F$13)+('Final Metrics'!AA53*Metrics!F$14)+('Final Metrics'!AB53*Metrics!F$16)</f>
        <v>229.625</v>
      </c>
      <c r="AE170" s="39">
        <f>AD170/AD$1</f>
        <v>0.229625</v>
      </c>
    </row>
    <row r="171" spans="1:31">
      <c r="A171" s="12" t="s">
        <v>420</v>
      </c>
      <c r="B171" s="14">
        <v>1</v>
      </c>
      <c r="C171" s="16"/>
      <c r="D171" s="14"/>
      <c r="E171" s="14"/>
      <c r="F171" s="14"/>
      <c r="G171" s="14">
        <v>0</v>
      </c>
      <c r="H171" s="98">
        <v>33</v>
      </c>
      <c r="I171" s="98">
        <v>706</v>
      </c>
      <c r="J171" s="98">
        <v>50</v>
      </c>
      <c r="K171" s="98">
        <v>4469</v>
      </c>
      <c r="L171" s="98">
        <v>3511</v>
      </c>
      <c r="M171" s="98">
        <v>1227</v>
      </c>
      <c r="N171" s="98">
        <v>0</v>
      </c>
      <c r="O171" s="45">
        <v>3</v>
      </c>
      <c r="P171">
        <f>IF(B171&lt;Metrics!$G$4,Metrics!$G$2,IF(B171&lt;Metrics!$H$4,Metrics!$H$2,IF(B171&lt;Metrics!$I$4,Metrics!$I$2,IF(B171&lt;Metrics!$J$4,Metrics!$J$2,IF(B171&lt;Metrics!$K$4,Metrics!$K$2,IF(B171&lt;Metrics!$L$4,Metrics!$L$2,IF(B171&lt;Metrics!$M$4,Metrics!$M$2,IF(B171&lt;Metrics!$N$4,Metrics!$N$2,IF(B171&lt;Metrics!$O$4,Metrics!$O$2,IF(B171&lt;Metrics!$P$4,Metrics!$P$2,Metrics!Q$2))))))))))</f>
        <v>0</v>
      </c>
      <c r="Q171">
        <f>IF(C171=Metrics!$G$8,Metrics!$G$2,IF(C171&lt;Metrics!$H$8,Metrics!$H$2,IF(C171&lt;Metrics!$I$8,Metrics!$I$2,IF(C171&lt;Metrics!$J$8,Metrics!$J$2,IF(C171&lt;Metrics!$K$8,Metrics!$K$2,IF(C171&lt;Metrics!$L$8,Metrics!$L$2,IF(C171&lt;Metrics!$M$8,Metrics!$M$2,IF(C171&lt;Metrics!$N$8,Metrics!$N$2,IF(C171&lt;Metrics!$O$8,Metrics!$O$2,IF(C171&lt;Metrics!$P$8,Metrics!$P$2,Metrics!$Q$2))))))))))</f>
        <v>0</v>
      </c>
      <c r="S171">
        <f>IF(E171&lt;Metrics!$G$9,Metrics!$G$2,IF(E171&lt;Metrics!$H$9,Metrics!$H$2,IF(E171&lt;Metrics!$I$9,Metrics!$I$2,IF(E171&lt;Metrics!$J$9,Metrics!$J$2,IF(E171&lt;Metrics!$K$9,Metrics!$K$2,IF(E171&lt;Metrics!$L$9,Metrics!$L$2,IF(E171&lt;Metrics!$M$9,Metrics!$M$2,IF(E171&lt;Metrics!$N$9,Metrics!$N$2,IF(E171&lt;Metrics!$O$9,Metrics!$O$2,IF(E171&lt;Metrics!$P$9,Metrics!$P$2,Metrics!$Q$2))))))))))</f>
        <v>0</v>
      </c>
      <c r="U171">
        <f>IF(G171&lt;Metrics!$G$10,Metrics!$G$2,IF(G171&lt;Metrics!$H$10,Metrics!$H$2,IF(G171&lt;Metrics!$I$10,Metrics!$I$2,IF(G171&lt;Metrics!$J$10,Metrics!$J$2,IF(G171&lt;Metrics!$K$10,Metrics!$K$2,IF(G171&lt;Metrics!$L$10,Metrics!$L$2,IF(G171&lt;Metrics!$M$10,Metrics!$M$2,IF(G171&lt;Metrics!$N$10,Metrics!$N$2,IF(G171&lt;Metrics!$O$10,Metrics!$O$2,IF(G171&lt;Metrics!$P$10,Metrics!$P$2,Metrics!$Q$2))))))))))</f>
        <v>0</v>
      </c>
      <c r="V171">
        <f>IF(H171&lt;Metrics!$G$18,Metrics!$G$2,IF(H171&lt;Metrics!$H$18,Metrics!$H$2,IF(H171&lt;Metrics!$I$18,Metrics!$I$2,IF(H171&lt;Metrics!$J$18,Metrics!$J$2,IF(H171&lt;Metrics!$K$18,Metrics!$K$2,IF(H171&lt;Metrics!$L$18,Metrics!$L$2,IF(H171&lt;Metrics!$M$18,Metrics!$M$2,IF(H171&lt;Metrics!$N$18,Metrics!$N$2,IF(H171&lt;Metrics!$O$18,Metrics!$O$2,IF(H171&lt;Metrics!$P$18,Metrics!$P$2,Metrics!$Q$2))))))))))</f>
        <v>4</v>
      </c>
      <c r="W171">
        <f>IF(I171&lt;Metrics!$G$19,Metrics!$G$2,IF(I171&lt;Metrics!$H$19,Metrics!$H$2,IF(I171&lt;Metrics!$I$19,Metrics!$I$2,IF(I171&lt;Metrics!$J$19,Metrics!$J$2,IF(I171&lt;Metrics!$K$19,Metrics!$K$2,IF(I171&lt;Metrics!$L$19,Metrics!$L$2,IF(I171&lt;Metrics!$M$19,Metrics!$M$2,IF(I171&lt;Metrics!$N$19,Metrics!$N$2,IF(I171&lt;Metrics!$O$19,Metrics!$O$2,IF(I171&lt;Metrics!$P$19,Metrics!$P$2,Metrics!$Q$2))))))))))</f>
        <v>5</v>
      </c>
      <c r="X171">
        <f>IF(J171&lt;Metrics!$G$20,Metrics!$G$2,IF(J171&lt;Metrics!$H$20,Metrics!$H$2,IF(J171&lt;Metrics!$I$20,Metrics!$I$2,IF(J171&lt;Metrics!$J$20,Metrics!$J$2,IF(J171&lt;Metrics!$K$20,Metrics!$K$2,IF(J171&lt;Metrics!$L$20,Metrics!$L$2,IF(J171&lt;Metrics!$M$20,Metrics!$M$2,IF(J171&lt;Metrics!$N$20,Metrics!$N$2,IF(J171&lt;Metrics!$O$20,Metrics!$O$2,IF(J171&lt;Metrics!$P$20,Metrics!$P$2,Metrics!$Q$2))))))))))</f>
        <v>5</v>
      </c>
      <c r="Y171">
        <f>IF(K171&lt;Metrics!$G$12,Metrics!$G$2,IF(K171&lt;Metrics!$H$12,Metrics!$H$2,IF(K171&lt;Metrics!$I$12,Metrics!$I$2,IF(K171&lt;Metrics!$J$12,Metrics!$J$2,IF(K171&lt;Metrics!$K$12,Metrics!$K$2,IF(K171&lt;Metrics!$L$12,Metrics!$L$2,IF(K171&lt;Metrics!$M$12,Metrics!$M$2,IF(K171&lt;Metrics!$N$12,Metrics!$N$2,IF(K171&lt;Metrics!$O$12,Metrics!$O$2,IF(K171&lt;Metrics!$P$12,Metrics!$P$2,Metrics!$Q$2))))))))))</f>
        <v>3</v>
      </c>
      <c r="Z171">
        <f>IF(L171&lt;Metrics!$G$13,Metrics!$G$2,IF(L171&lt;Metrics!$H$13,Metrics!$H$2,IF(L171&lt;Metrics!$I$13,Metrics!$I$2,IF(L171&lt;Metrics!$J$13,Metrics!$J$2,IF(L171&lt;Metrics!$K$13,Metrics!$K$2,IF(L171&lt;Metrics!$L$13,Metrics!$L$2,IF(L171&lt;Metrics!$M$13,Metrics!$M$2,IF(L171&lt;Metrics!$N$13,Metrics!$N$2,IF(L171&lt;Metrics!$O$13,Metrics!$O$2,IF(L171&lt;Metrics!$P$13,Metrics!$P$2,Metrics!$Q$2))))))))))</f>
        <v>6</v>
      </c>
      <c r="AA171">
        <f>IF(M171&lt;Metrics!$G$14,Metrics!$G$2,IF(M171&lt;Metrics!$H$14,Metrics!$H$2,IF(M171&lt;Metrics!$I$14,Metrics!$I$2,IF(M171&lt;Metrics!$J$14,Metrics!$J$2,IF(M171&lt;Metrics!$K$14,Metrics!$K$2,IF(M171&lt;Metrics!$L$14,Metrics!$L$2,IF(M171&lt;Metrics!$M$14,Metrics!$M$2,IF(M171&lt;Metrics!$N$14,Metrics!$N$2,IF(M171&lt;Metrics!$O$14,Metrics!$O$2,IF(M171&lt;Metrics!$P$14,Metrics!$P$2,Metrics!$Q$2))))))))))</f>
        <v>0</v>
      </c>
      <c r="AB171">
        <f>IF(N171&lt;Metrics!$G$16,Metrics!$G$2,IF(N171&lt;Metrics!$H$16,Metrics!$H$2,IF(N171&lt;Metrics!$I$16,Metrics!$I$2,IF(N171&lt;Metrics!$J$16,Metrics!$J$2,IF(N171&lt;Metrics!$K$16,Metrics!$K$2,IF(N171&lt;Metrics!$L$16,Metrics!$L$2,IF(N171&lt;Metrics!$M$16,Metrics!$M$2,IF(N171&lt;Metrics!$N$16,Metrics!$N$2,IF(N171&lt;Metrics!$O$16,Metrics!$O$2,IF(N171&lt;Metrics!$P$16,Metrics!$P$2,Metrics!$Q$2))))))))))</f>
        <v>0</v>
      </c>
      <c r="AC171">
        <f>IF(O171&lt;Metrics!$G$22,Metrics!$G$2,IF(O171&lt;Metrics!$H$22,Metrics!$H$2,IF(O171&lt;Metrics!$I$22,Metrics!$I$2,IF(O171&lt;Metrics!$J$22,Metrics!$J$2,IF(O171&lt;Metrics!$K$22,Metrics!$K$2,IF(O171&lt;Metrics!$L$22,Metrics!$L$2,IF(O171&lt;Metrics!$M$22,Metrics!$M$2,IF(O171&lt;Metrics!$N$22,Metrics!$N$2,IF(O171&lt;Metrics!$O$22,Metrics!$O$2,IF(O171&lt;Metrics!$P$22,Metrics!$P$2,Metrics!$Q$2))))))))))</f>
        <v>1</v>
      </c>
      <c r="AD171" s="38">
        <f>(P171*Metrics!F$4)+(Q171*Metrics!F$8)+(S171*Metrics!F$9)+(U171*Metrics!F$10)+(V171*Metrics!F$18)+('Final Metrics'!W159*Metrics!F$19)+('Final Metrics'!X159*Metrics!F$20)+('Final Metrics'!Y159*Metrics!F$12)+('Final Metrics'!Z159*Metrics!F$13)+('Final Metrics'!AA159*Metrics!F$14)+('Final Metrics'!AB159*Metrics!F$16)</f>
        <v>104.25</v>
      </c>
      <c r="AE171" s="39">
        <f>AD171/AD$1</f>
        <v>0.10425</v>
      </c>
    </row>
    <row r="172" spans="1:31">
      <c r="A172" s="12" t="s">
        <v>422</v>
      </c>
      <c r="B172" s="14">
        <v>122</v>
      </c>
      <c r="C172" s="16"/>
      <c r="D172" s="14"/>
      <c r="E172" s="14"/>
      <c r="F172" s="14"/>
      <c r="G172" s="14">
        <v>0</v>
      </c>
      <c r="H172" s="98">
        <v>67</v>
      </c>
      <c r="I172" s="98">
        <v>910</v>
      </c>
      <c r="J172" s="98">
        <v>68</v>
      </c>
      <c r="K172" s="98">
        <v>26671</v>
      </c>
      <c r="L172" s="98">
        <v>1359</v>
      </c>
      <c r="M172" s="98">
        <v>14548</v>
      </c>
      <c r="N172" s="98">
        <v>79</v>
      </c>
      <c r="O172" s="48">
        <v>14143</v>
      </c>
      <c r="P172">
        <f>IF(B172&lt;Metrics!$G$4,Metrics!$G$2,IF(B172&lt;Metrics!$H$4,Metrics!$H$2,IF(B172&lt;Metrics!$I$4,Metrics!$I$2,IF(B172&lt;Metrics!$J$4,Metrics!$J$2,IF(B172&lt;Metrics!$K$4,Metrics!$K$2,IF(B172&lt;Metrics!$L$4,Metrics!$L$2,IF(B172&lt;Metrics!$M$4,Metrics!$M$2,IF(B172&lt;Metrics!$N$4,Metrics!$N$2,IF(B172&lt;Metrics!$O$4,Metrics!$O$2,IF(B172&lt;Metrics!$P$4,Metrics!$P$2,Metrics!Q$2))))))))))</f>
        <v>3</v>
      </c>
      <c r="Q172">
        <f>IF(C172=Metrics!$G$8,Metrics!$G$2,IF(C172&lt;Metrics!$H$8,Metrics!$H$2,IF(C172&lt;Metrics!$I$8,Metrics!$I$2,IF(C172&lt;Metrics!$J$8,Metrics!$J$2,IF(C172&lt;Metrics!$K$8,Metrics!$K$2,IF(C172&lt;Metrics!$L$8,Metrics!$L$2,IF(C172&lt;Metrics!$M$8,Metrics!$M$2,IF(C172&lt;Metrics!$N$8,Metrics!$N$2,IF(C172&lt;Metrics!$O$8,Metrics!$O$2,IF(C172&lt;Metrics!$P$8,Metrics!$P$2,Metrics!$Q$2))))))))))</f>
        <v>0</v>
      </c>
      <c r="S172">
        <f>IF(E172&lt;Metrics!$G$9,Metrics!$G$2,IF(E172&lt;Metrics!$H$9,Metrics!$H$2,IF(E172&lt;Metrics!$I$9,Metrics!$I$2,IF(E172&lt;Metrics!$J$9,Metrics!$J$2,IF(E172&lt;Metrics!$K$9,Metrics!$K$2,IF(E172&lt;Metrics!$L$9,Metrics!$L$2,IF(E172&lt;Metrics!$M$9,Metrics!$M$2,IF(E172&lt;Metrics!$N$9,Metrics!$N$2,IF(E172&lt;Metrics!$O$9,Metrics!$O$2,IF(E172&lt;Metrics!$P$9,Metrics!$P$2,Metrics!$Q$2))))))))))</f>
        <v>0</v>
      </c>
      <c r="U172">
        <f>IF(G172&lt;Metrics!$G$10,Metrics!$G$2,IF(G172&lt;Metrics!$H$10,Metrics!$H$2,IF(G172&lt;Metrics!$I$10,Metrics!$I$2,IF(G172&lt;Metrics!$J$10,Metrics!$J$2,IF(G172&lt;Metrics!$K$10,Metrics!$K$2,IF(G172&lt;Metrics!$L$10,Metrics!$L$2,IF(G172&lt;Metrics!$M$10,Metrics!$M$2,IF(G172&lt;Metrics!$N$10,Metrics!$N$2,IF(G172&lt;Metrics!$O$10,Metrics!$O$2,IF(G172&lt;Metrics!$P$10,Metrics!$P$2,Metrics!$Q$2))))))))))</f>
        <v>0</v>
      </c>
      <c r="V172">
        <f>IF(H172&lt;Metrics!$G$18,Metrics!$G$2,IF(H172&lt;Metrics!$H$18,Metrics!$H$2,IF(H172&lt;Metrics!$I$18,Metrics!$I$2,IF(H172&lt;Metrics!$J$18,Metrics!$J$2,IF(H172&lt;Metrics!$K$18,Metrics!$K$2,IF(H172&lt;Metrics!$L$18,Metrics!$L$2,IF(H172&lt;Metrics!$M$18,Metrics!$M$2,IF(H172&lt;Metrics!$N$18,Metrics!$N$2,IF(H172&lt;Metrics!$O$18,Metrics!$O$2,IF(H172&lt;Metrics!$P$18,Metrics!$P$2,Metrics!$Q$2))))))))))</f>
        <v>9</v>
      </c>
      <c r="W172">
        <f>IF(I172&lt;Metrics!$G$19,Metrics!$G$2,IF(I172&lt;Metrics!$H$19,Metrics!$H$2,IF(I172&lt;Metrics!$I$19,Metrics!$I$2,IF(I172&lt;Metrics!$J$19,Metrics!$J$2,IF(I172&lt;Metrics!$K$19,Metrics!$K$2,IF(I172&lt;Metrics!$L$19,Metrics!$L$2,IF(I172&lt;Metrics!$M$19,Metrics!$M$2,IF(I172&lt;Metrics!$N$19,Metrics!$N$2,IF(I172&lt;Metrics!$O$19,Metrics!$O$2,IF(I172&lt;Metrics!$P$19,Metrics!$P$2,Metrics!$Q$2))))))))))</f>
        <v>9</v>
      </c>
      <c r="X172">
        <f>IF(J172&lt;Metrics!$G$20,Metrics!$G$2,IF(J172&lt;Metrics!$H$20,Metrics!$H$2,IF(J172&lt;Metrics!$I$20,Metrics!$I$2,IF(J172&lt;Metrics!$J$20,Metrics!$J$2,IF(J172&lt;Metrics!$K$20,Metrics!$K$2,IF(J172&lt;Metrics!$L$20,Metrics!$L$2,IF(J172&lt;Metrics!$M$20,Metrics!$M$2,IF(J172&lt;Metrics!$N$20,Metrics!$N$2,IF(J172&lt;Metrics!$O$20,Metrics!$O$2,IF(J172&lt;Metrics!$P$20,Metrics!$P$2,Metrics!$Q$2))))))))))</f>
        <v>8</v>
      </c>
      <c r="Y172">
        <f>IF(K172&lt;Metrics!$G$12,Metrics!$G$2,IF(K172&lt;Metrics!$H$12,Metrics!$H$2,IF(K172&lt;Metrics!$I$12,Metrics!$I$2,IF(K172&lt;Metrics!$J$12,Metrics!$J$2,IF(K172&lt;Metrics!$K$12,Metrics!$K$2,IF(K172&lt;Metrics!$L$12,Metrics!$L$2,IF(K172&lt;Metrics!$M$12,Metrics!$M$2,IF(K172&lt;Metrics!$N$12,Metrics!$N$2,IF(K172&lt;Metrics!$O$12,Metrics!$O$2,IF(K172&lt;Metrics!$P$12,Metrics!$P$2,Metrics!$Q$2))))))))))</f>
        <v>5</v>
      </c>
      <c r="Z172">
        <f>IF(L172&lt;Metrics!$G$13,Metrics!$G$2,IF(L172&lt;Metrics!$H$13,Metrics!$H$2,IF(L172&lt;Metrics!$I$13,Metrics!$I$2,IF(L172&lt;Metrics!$J$13,Metrics!$J$2,IF(L172&lt;Metrics!$K$13,Metrics!$K$2,IF(L172&lt;Metrics!$L$13,Metrics!$L$2,IF(L172&lt;Metrics!$M$13,Metrics!$M$2,IF(L172&lt;Metrics!$N$13,Metrics!$N$2,IF(L172&lt;Metrics!$O$13,Metrics!$O$2,IF(L172&lt;Metrics!$P$13,Metrics!$P$2,Metrics!$Q$2))))))))))</f>
        <v>4</v>
      </c>
      <c r="AA172">
        <f>IF(M172&lt;Metrics!$G$14,Metrics!$G$2,IF(M172&lt;Metrics!$H$14,Metrics!$H$2,IF(M172&lt;Metrics!$I$14,Metrics!$I$2,IF(M172&lt;Metrics!$J$14,Metrics!$J$2,IF(M172&lt;Metrics!$K$14,Metrics!$K$2,IF(M172&lt;Metrics!$L$14,Metrics!$L$2,IF(M172&lt;Metrics!$M$14,Metrics!$M$2,IF(M172&lt;Metrics!$N$14,Metrics!$N$2,IF(M172&lt;Metrics!$O$14,Metrics!$O$2,IF(M172&lt;Metrics!$P$14,Metrics!$P$2,Metrics!$Q$2))))))))))</f>
        <v>5</v>
      </c>
      <c r="AB172">
        <f>IF(N172&lt;Metrics!$G$16,Metrics!$G$2,IF(N172&lt;Metrics!$H$16,Metrics!$H$2,IF(N172&lt;Metrics!$I$16,Metrics!$I$2,IF(N172&lt;Metrics!$J$16,Metrics!$J$2,IF(N172&lt;Metrics!$K$16,Metrics!$K$2,IF(N172&lt;Metrics!$L$16,Metrics!$L$2,IF(N172&lt;Metrics!$M$16,Metrics!$M$2,IF(N172&lt;Metrics!$N$16,Metrics!$N$2,IF(N172&lt;Metrics!$O$16,Metrics!$O$2,IF(N172&lt;Metrics!$P$16,Metrics!$P$2,Metrics!$Q$2))))))))))</f>
        <v>10</v>
      </c>
      <c r="AC172">
        <f>IF(O172&lt;Metrics!$G$22,Metrics!$G$2,IF(O172&lt;Metrics!$H$22,Metrics!$H$2,IF(O172&lt;Metrics!$I$22,Metrics!$I$2,IF(O172&lt;Metrics!$J$22,Metrics!$J$2,IF(O172&lt;Metrics!$K$22,Metrics!$K$2,IF(O172&lt;Metrics!$L$22,Metrics!$L$2,IF(O172&lt;Metrics!$M$22,Metrics!$M$2,IF(O172&lt;Metrics!$N$22,Metrics!$N$2,IF(O172&lt;Metrics!$O$22,Metrics!$O$2,IF(O172&lt;Metrics!$P$22,Metrics!$P$2,Metrics!$Q$2))))))))))</f>
        <v>6</v>
      </c>
      <c r="AD172" s="38">
        <f>(P172*Metrics!F$4)+(Q172*Metrics!F$8)+(S172*Metrics!F$9)+(U172*Metrics!F$10)+(V172*Metrics!F$18)+('Final Metrics'!W62*Metrics!F$19)+('Final Metrics'!X62*Metrics!F$20)+('Final Metrics'!Y62*Metrics!F$12)+('Final Metrics'!Z62*Metrics!F$13)+('Final Metrics'!AA62*Metrics!F$14)+('Final Metrics'!AB62*Metrics!F$16)</f>
        <v>157.25</v>
      </c>
      <c r="AE172" s="39">
        <f>AD172/AD$1</f>
        <v>0.15725</v>
      </c>
    </row>
    <row r="173" spans="1:31">
      <c r="A173" s="12" t="s">
        <v>424</v>
      </c>
      <c r="B173" s="14">
        <v>16618</v>
      </c>
      <c r="C173" s="16"/>
      <c r="D173" s="14">
        <v>0</v>
      </c>
      <c r="E173" s="14">
        <v>0</v>
      </c>
      <c r="F173" s="14"/>
      <c r="G173" s="14">
        <v>0</v>
      </c>
      <c r="H173" s="98">
        <v>74</v>
      </c>
      <c r="I173" s="98">
        <v>970</v>
      </c>
      <c r="J173" s="98">
        <v>0</v>
      </c>
      <c r="K173" s="98">
        <v>374393</v>
      </c>
      <c r="L173" s="98">
        <v>42158</v>
      </c>
      <c r="M173" s="98">
        <v>65475</v>
      </c>
      <c r="N173" s="98">
        <v>88</v>
      </c>
      <c r="O173" s="48">
        <v>15590</v>
      </c>
      <c r="P173">
        <f>IF(B173&lt;Metrics!$G$4,Metrics!$G$2,IF(B173&lt;Metrics!$H$4,Metrics!$H$2,IF(B173&lt;Metrics!$I$4,Metrics!$I$2,IF(B173&lt;Metrics!$J$4,Metrics!$J$2,IF(B173&lt;Metrics!$K$4,Metrics!$K$2,IF(B173&lt;Metrics!$L$4,Metrics!$L$2,IF(B173&lt;Metrics!$M$4,Metrics!$M$2,IF(B173&lt;Metrics!$N$4,Metrics!$N$2,IF(B173&lt;Metrics!$O$4,Metrics!$O$2,IF(B173&lt;Metrics!$P$4,Metrics!$P$2,Metrics!Q$2))))))))))</f>
        <v>10</v>
      </c>
      <c r="Q173">
        <f>IF(C173=Metrics!$G$8,Metrics!$G$2,IF(C173&lt;Metrics!$H$8,Metrics!$H$2,IF(C173&lt;Metrics!$I$8,Metrics!$I$2,IF(C173&lt;Metrics!$J$8,Metrics!$J$2,IF(C173&lt;Metrics!$K$8,Metrics!$K$2,IF(C173&lt;Metrics!$L$8,Metrics!$L$2,IF(C173&lt;Metrics!$M$8,Metrics!$M$2,IF(C173&lt;Metrics!$N$8,Metrics!$N$2,IF(C173&lt;Metrics!$O$8,Metrics!$O$2,IF(C173&lt;Metrics!$P$8,Metrics!$P$2,Metrics!$Q$2))))))))))</f>
        <v>0</v>
      </c>
      <c r="S173">
        <f>IF(E173&lt;Metrics!$G$9,Metrics!$G$2,IF(E173&lt;Metrics!$H$9,Metrics!$H$2,IF(E173&lt;Metrics!$I$9,Metrics!$I$2,IF(E173&lt;Metrics!$J$9,Metrics!$J$2,IF(E173&lt;Metrics!$K$9,Metrics!$K$2,IF(E173&lt;Metrics!$L$9,Metrics!$L$2,IF(E173&lt;Metrics!$M$9,Metrics!$M$2,IF(E173&lt;Metrics!$N$9,Metrics!$N$2,IF(E173&lt;Metrics!$O$9,Metrics!$O$2,IF(E173&lt;Metrics!$P$9,Metrics!$P$2,Metrics!$Q$2))))))))))</f>
        <v>0</v>
      </c>
      <c r="U173">
        <f>IF(G173&lt;Metrics!$G$10,Metrics!$G$2,IF(G173&lt;Metrics!$H$10,Metrics!$H$2,IF(G173&lt;Metrics!$I$10,Metrics!$I$2,IF(G173&lt;Metrics!$J$10,Metrics!$J$2,IF(G173&lt;Metrics!$K$10,Metrics!$K$2,IF(G173&lt;Metrics!$L$10,Metrics!$L$2,IF(G173&lt;Metrics!$M$10,Metrics!$M$2,IF(G173&lt;Metrics!$N$10,Metrics!$N$2,IF(G173&lt;Metrics!$O$10,Metrics!$O$2,IF(G173&lt;Metrics!$P$10,Metrics!$P$2,Metrics!$Q$2))))))))))</f>
        <v>0</v>
      </c>
      <c r="V173">
        <f>IF(H173&lt;Metrics!$G$18,Metrics!$G$2,IF(H173&lt;Metrics!$H$18,Metrics!$H$2,IF(H173&lt;Metrics!$I$18,Metrics!$I$2,IF(H173&lt;Metrics!$J$18,Metrics!$J$2,IF(H173&lt;Metrics!$K$18,Metrics!$K$2,IF(H173&lt;Metrics!$L$18,Metrics!$L$2,IF(H173&lt;Metrics!$M$18,Metrics!$M$2,IF(H173&lt;Metrics!$N$18,Metrics!$N$2,IF(H173&lt;Metrics!$O$18,Metrics!$O$2,IF(H173&lt;Metrics!$P$18,Metrics!$P$2,Metrics!$Q$2))))))))))</f>
        <v>10</v>
      </c>
      <c r="W173">
        <f>IF(I173&lt;Metrics!$G$19,Metrics!$G$2,IF(I173&lt;Metrics!$H$19,Metrics!$H$2,IF(I173&lt;Metrics!$I$19,Metrics!$I$2,IF(I173&lt;Metrics!$J$19,Metrics!$J$2,IF(I173&lt;Metrics!$K$19,Metrics!$K$2,IF(I173&lt;Metrics!$L$19,Metrics!$L$2,IF(I173&lt;Metrics!$M$19,Metrics!$M$2,IF(I173&lt;Metrics!$N$19,Metrics!$N$2,IF(I173&lt;Metrics!$O$19,Metrics!$O$2,IF(I173&lt;Metrics!$P$19,Metrics!$P$2,Metrics!$Q$2))))))))))</f>
        <v>10</v>
      </c>
      <c r="X173">
        <f>IF(J173&lt;Metrics!$G$20,Metrics!$G$2,IF(J173&lt;Metrics!$H$20,Metrics!$H$2,IF(J173&lt;Metrics!$I$20,Metrics!$I$2,IF(J173&lt;Metrics!$J$20,Metrics!$J$2,IF(J173&lt;Metrics!$K$20,Metrics!$K$2,IF(J173&lt;Metrics!$L$20,Metrics!$L$2,IF(J173&lt;Metrics!$M$20,Metrics!$M$2,IF(J173&lt;Metrics!$N$20,Metrics!$N$2,IF(J173&lt;Metrics!$O$20,Metrics!$O$2,IF(J173&lt;Metrics!$P$20,Metrics!$P$2,Metrics!$Q$2))))))))))</f>
        <v>0</v>
      </c>
      <c r="Y173">
        <f>IF(K173&lt;Metrics!$G$12,Metrics!$G$2,IF(K173&lt;Metrics!$H$12,Metrics!$H$2,IF(K173&lt;Metrics!$I$12,Metrics!$I$2,IF(K173&lt;Metrics!$J$12,Metrics!$J$2,IF(K173&lt;Metrics!$K$12,Metrics!$K$2,IF(K173&lt;Metrics!$L$12,Metrics!$L$2,IF(K173&lt;Metrics!$M$12,Metrics!$M$2,IF(K173&lt;Metrics!$N$12,Metrics!$N$2,IF(K173&lt;Metrics!$O$12,Metrics!$O$2,IF(K173&lt;Metrics!$P$12,Metrics!$P$2,Metrics!$Q$2))))))))))</f>
        <v>8</v>
      </c>
      <c r="Z173">
        <f>IF(L173&lt;Metrics!$G$13,Metrics!$G$2,IF(L173&lt;Metrics!$H$13,Metrics!$H$2,IF(L173&lt;Metrics!$I$13,Metrics!$I$2,IF(L173&lt;Metrics!$J$13,Metrics!$J$2,IF(L173&lt;Metrics!$K$13,Metrics!$K$2,IF(L173&lt;Metrics!$L$13,Metrics!$L$2,IF(L173&lt;Metrics!$M$13,Metrics!$M$2,IF(L173&lt;Metrics!$N$13,Metrics!$N$2,IF(L173&lt;Metrics!$O$13,Metrics!$O$2,IF(L173&lt;Metrics!$P$13,Metrics!$P$2,Metrics!$Q$2))))))))))</f>
        <v>10</v>
      </c>
      <c r="AA173">
        <f>IF(M173&lt;Metrics!$G$14,Metrics!$G$2,IF(M173&lt;Metrics!$H$14,Metrics!$H$2,IF(M173&lt;Metrics!$I$14,Metrics!$I$2,IF(M173&lt;Metrics!$J$14,Metrics!$J$2,IF(M173&lt;Metrics!$K$14,Metrics!$K$2,IF(M173&lt;Metrics!$L$14,Metrics!$L$2,IF(M173&lt;Metrics!$M$14,Metrics!$M$2,IF(M173&lt;Metrics!$N$14,Metrics!$N$2,IF(M173&lt;Metrics!$O$14,Metrics!$O$2,IF(M173&lt;Metrics!$P$14,Metrics!$P$2,Metrics!$Q$2))))))))))</f>
        <v>9</v>
      </c>
      <c r="AB173">
        <f>IF(N173&lt;Metrics!$G$16,Metrics!$G$2,IF(N173&lt;Metrics!$H$16,Metrics!$H$2,IF(N173&lt;Metrics!$I$16,Metrics!$I$2,IF(N173&lt;Metrics!$J$16,Metrics!$J$2,IF(N173&lt;Metrics!$K$16,Metrics!$K$2,IF(N173&lt;Metrics!$L$16,Metrics!$L$2,IF(N173&lt;Metrics!$M$16,Metrics!$M$2,IF(N173&lt;Metrics!$N$16,Metrics!$N$2,IF(N173&lt;Metrics!$O$16,Metrics!$O$2,IF(N173&lt;Metrics!$P$16,Metrics!$P$2,Metrics!$Q$2))))))))))</f>
        <v>10</v>
      </c>
      <c r="AC173">
        <f>IF(O173&lt;Metrics!$G$22,Metrics!$G$2,IF(O173&lt;Metrics!$H$22,Metrics!$H$2,IF(O173&lt;Metrics!$I$22,Metrics!$I$2,IF(O173&lt;Metrics!$J$22,Metrics!$J$2,IF(O173&lt;Metrics!$K$22,Metrics!$K$2,IF(O173&lt;Metrics!$L$22,Metrics!$L$2,IF(O173&lt;Metrics!$M$22,Metrics!$M$2,IF(O173&lt;Metrics!$N$22,Metrics!$N$2,IF(O173&lt;Metrics!$O$22,Metrics!$O$2,IF(O173&lt;Metrics!$P$22,Metrics!$P$2,Metrics!$Q$2))))))))))</f>
        <v>6</v>
      </c>
      <c r="AD173" s="38">
        <f>(P173*Metrics!F$4)+(Q173*Metrics!F$8)+(S173*Metrics!F$9)+(U173*Metrics!F$10)+(V173*Metrics!F$18)+('Final Metrics'!W4*Metrics!F$19)+('Final Metrics'!X4*Metrics!F$20)+('Final Metrics'!Y4*Metrics!F$12)+('Final Metrics'!Z4*Metrics!F$13)+('Final Metrics'!AA4*Metrics!F$14)+('Final Metrics'!AB4*Metrics!F$16)</f>
        <v>385.75</v>
      </c>
      <c r="AE173" s="39">
        <f>AD173/AD$1</f>
        <v>0.38574999999999998</v>
      </c>
    </row>
    <row r="174" spans="1:31">
      <c r="A174" s="12" t="s">
        <v>427</v>
      </c>
      <c r="B174" s="14">
        <v>5</v>
      </c>
      <c r="C174" s="16"/>
      <c r="D174" s="14"/>
      <c r="E174" s="14"/>
      <c r="F174" s="14"/>
      <c r="G174" s="14">
        <v>0</v>
      </c>
      <c r="H174" s="98">
        <v>31</v>
      </c>
      <c r="I174" s="98">
        <v>673</v>
      </c>
      <c r="J174" s="98">
        <v>37</v>
      </c>
      <c r="K174" s="98">
        <v>652</v>
      </c>
      <c r="L174" s="98">
        <v>554</v>
      </c>
      <c r="M174" s="98">
        <v>2371</v>
      </c>
      <c r="N174" s="98"/>
      <c r="O174" s="45">
        <v>72</v>
      </c>
      <c r="P174">
        <f>IF(B174&lt;Metrics!$G$4,Metrics!$G$2,IF(B174&lt;Metrics!$H$4,Metrics!$H$2,IF(B174&lt;Metrics!$I$4,Metrics!$I$2,IF(B174&lt;Metrics!$J$4,Metrics!$J$2,IF(B174&lt;Metrics!$K$4,Metrics!$K$2,IF(B174&lt;Metrics!$L$4,Metrics!$L$2,IF(B174&lt;Metrics!$M$4,Metrics!$M$2,IF(B174&lt;Metrics!$N$4,Metrics!$N$2,IF(B174&lt;Metrics!$O$4,Metrics!$O$2,IF(B174&lt;Metrics!$P$4,Metrics!$P$2,Metrics!Q$2))))))))))</f>
        <v>0</v>
      </c>
      <c r="Q174">
        <f>IF(C174=Metrics!$G$8,Metrics!$G$2,IF(C174&lt;Metrics!$H$8,Metrics!$H$2,IF(C174&lt;Metrics!$I$8,Metrics!$I$2,IF(C174&lt;Metrics!$J$8,Metrics!$J$2,IF(C174&lt;Metrics!$K$8,Metrics!$K$2,IF(C174&lt;Metrics!$L$8,Metrics!$L$2,IF(C174&lt;Metrics!$M$8,Metrics!$M$2,IF(C174&lt;Metrics!$N$8,Metrics!$N$2,IF(C174&lt;Metrics!$O$8,Metrics!$O$2,IF(C174&lt;Metrics!$P$8,Metrics!$P$2,Metrics!$Q$2))))))))))</f>
        <v>0</v>
      </c>
      <c r="S174">
        <f>IF(E174&lt;Metrics!$G$9,Metrics!$G$2,IF(E174&lt;Metrics!$H$9,Metrics!$H$2,IF(E174&lt;Metrics!$I$9,Metrics!$I$2,IF(E174&lt;Metrics!$J$9,Metrics!$J$2,IF(E174&lt;Metrics!$K$9,Metrics!$K$2,IF(E174&lt;Metrics!$L$9,Metrics!$L$2,IF(E174&lt;Metrics!$M$9,Metrics!$M$2,IF(E174&lt;Metrics!$N$9,Metrics!$N$2,IF(E174&lt;Metrics!$O$9,Metrics!$O$2,IF(E174&lt;Metrics!$P$9,Metrics!$P$2,Metrics!$Q$2))))))))))</f>
        <v>0</v>
      </c>
      <c r="U174">
        <f>IF(G174&lt;Metrics!$G$10,Metrics!$G$2,IF(G174&lt;Metrics!$H$10,Metrics!$H$2,IF(G174&lt;Metrics!$I$10,Metrics!$I$2,IF(G174&lt;Metrics!$J$10,Metrics!$J$2,IF(G174&lt;Metrics!$K$10,Metrics!$K$2,IF(G174&lt;Metrics!$L$10,Metrics!$L$2,IF(G174&lt;Metrics!$M$10,Metrics!$M$2,IF(G174&lt;Metrics!$N$10,Metrics!$N$2,IF(G174&lt;Metrics!$O$10,Metrics!$O$2,IF(G174&lt;Metrics!$P$10,Metrics!$P$2,Metrics!$Q$2))))))))))</f>
        <v>0</v>
      </c>
      <c r="V174">
        <f>IF(H174&lt;Metrics!$G$18,Metrics!$G$2,IF(H174&lt;Metrics!$H$18,Metrics!$H$2,IF(H174&lt;Metrics!$I$18,Metrics!$I$2,IF(H174&lt;Metrics!$J$18,Metrics!$J$2,IF(H174&lt;Metrics!$K$18,Metrics!$K$2,IF(H174&lt;Metrics!$L$18,Metrics!$L$2,IF(H174&lt;Metrics!$M$18,Metrics!$M$2,IF(H174&lt;Metrics!$N$18,Metrics!$N$2,IF(H174&lt;Metrics!$O$18,Metrics!$O$2,IF(H174&lt;Metrics!$P$18,Metrics!$P$2,Metrics!$Q$2))))))))))</f>
        <v>4</v>
      </c>
      <c r="W174">
        <f>IF(I174&lt;Metrics!$G$19,Metrics!$G$2,IF(I174&lt;Metrics!$H$19,Metrics!$H$2,IF(I174&lt;Metrics!$I$19,Metrics!$I$2,IF(I174&lt;Metrics!$J$19,Metrics!$J$2,IF(I174&lt;Metrics!$K$19,Metrics!$K$2,IF(I174&lt;Metrics!$L$19,Metrics!$L$2,IF(I174&lt;Metrics!$M$19,Metrics!$M$2,IF(I174&lt;Metrics!$N$19,Metrics!$N$2,IF(I174&lt;Metrics!$O$19,Metrics!$O$2,IF(I174&lt;Metrics!$P$19,Metrics!$P$2,Metrics!$Q$2))))))))))</f>
        <v>4</v>
      </c>
      <c r="X174">
        <f>IF(J174&lt;Metrics!$G$20,Metrics!$G$2,IF(J174&lt;Metrics!$H$20,Metrics!$H$2,IF(J174&lt;Metrics!$I$20,Metrics!$I$2,IF(J174&lt;Metrics!$J$20,Metrics!$J$2,IF(J174&lt;Metrics!$K$20,Metrics!$K$2,IF(J174&lt;Metrics!$L$20,Metrics!$L$2,IF(J174&lt;Metrics!$M$20,Metrics!$M$2,IF(J174&lt;Metrics!$N$20,Metrics!$N$2,IF(J174&lt;Metrics!$O$20,Metrics!$O$2,IF(J174&lt;Metrics!$P$20,Metrics!$P$2,Metrics!$Q$2))))))))))</f>
        <v>3</v>
      </c>
      <c r="Y174">
        <f>IF(K174&lt;Metrics!$G$12,Metrics!$G$2,IF(K174&lt;Metrics!$H$12,Metrics!$H$2,IF(K174&lt;Metrics!$I$12,Metrics!$I$2,IF(K174&lt;Metrics!$J$12,Metrics!$J$2,IF(K174&lt;Metrics!$K$12,Metrics!$K$2,IF(K174&lt;Metrics!$L$12,Metrics!$L$2,IF(K174&lt;Metrics!$M$12,Metrics!$M$2,IF(K174&lt;Metrics!$N$12,Metrics!$N$2,IF(K174&lt;Metrics!$O$12,Metrics!$O$2,IF(K174&lt;Metrics!$P$12,Metrics!$P$2,Metrics!$Q$2))))))))))</f>
        <v>0</v>
      </c>
      <c r="Z174">
        <f>IF(L174&lt;Metrics!$G$13,Metrics!$G$2,IF(L174&lt;Metrics!$H$13,Metrics!$H$2,IF(L174&lt;Metrics!$I$13,Metrics!$I$2,IF(L174&lt;Metrics!$J$13,Metrics!$J$2,IF(L174&lt;Metrics!$K$13,Metrics!$K$2,IF(L174&lt;Metrics!$L$13,Metrics!$L$2,IF(L174&lt;Metrics!$M$13,Metrics!$M$2,IF(L174&lt;Metrics!$N$13,Metrics!$N$2,IF(L174&lt;Metrics!$O$13,Metrics!$O$2,IF(L174&lt;Metrics!$P$13,Metrics!$P$2,Metrics!$Q$2))))))))))</f>
        <v>2</v>
      </c>
      <c r="AA174">
        <f>IF(M174&lt;Metrics!$G$14,Metrics!$G$2,IF(M174&lt;Metrics!$H$14,Metrics!$H$2,IF(M174&lt;Metrics!$I$14,Metrics!$I$2,IF(M174&lt;Metrics!$J$14,Metrics!$J$2,IF(M174&lt;Metrics!$K$14,Metrics!$K$2,IF(M174&lt;Metrics!$L$14,Metrics!$L$2,IF(M174&lt;Metrics!$M$14,Metrics!$M$2,IF(M174&lt;Metrics!$N$14,Metrics!$N$2,IF(M174&lt;Metrics!$O$14,Metrics!$O$2,IF(M174&lt;Metrics!$P$14,Metrics!$P$2,Metrics!$Q$2))))))))))</f>
        <v>2</v>
      </c>
      <c r="AB174">
        <f>IF(N174&lt;Metrics!$G$16,Metrics!$G$2,IF(N174&lt;Metrics!$H$16,Metrics!$H$2,IF(N174&lt;Metrics!$I$16,Metrics!$I$2,IF(N174&lt;Metrics!$J$16,Metrics!$J$2,IF(N174&lt;Metrics!$K$16,Metrics!$K$2,IF(N174&lt;Metrics!$L$16,Metrics!$L$2,IF(N174&lt;Metrics!$M$16,Metrics!$M$2,IF(N174&lt;Metrics!$N$16,Metrics!$N$2,IF(N174&lt;Metrics!$O$16,Metrics!$O$2,IF(N174&lt;Metrics!$P$16,Metrics!$P$2,Metrics!$Q$2))))))))))</f>
        <v>0</v>
      </c>
      <c r="AC174">
        <f>IF(O174&lt;Metrics!$G$22,Metrics!$G$2,IF(O174&lt;Metrics!$H$22,Metrics!$H$2,IF(O174&lt;Metrics!$I$22,Metrics!$I$2,IF(O174&lt;Metrics!$J$22,Metrics!$J$2,IF(O174&lt;Metrics!$K$22,Metrics!$K$2,IF(O174&lt;Metrics!$L$22,Metrics!$L$2,IF(O174&lt;Metrics!$M$22,Metrics!$M$2,IF(O174&lt;Metrics!$N$22,Metrics!$N$2,IF(O174&lt;Metrics!$O$22,Metrics!$O$2,IF(O174&lt;Metrics!$P$22,Metrics!$P$2,Metrics!$Q$2))))))))))</f>
        <v>1</v>
      </c>
      <c r="AD174" s="38">
        <f>(P174*Metrics!F$4)+(Q174*Metrics!F$8)+(S174*Metrics!F$9)+(U174*Metrics!F$10)+(V174*Metrics!F$18)+('Final Metrics'!W129*Metrics!F$19)+('Final Metrics'!X129*Metrics!F$20)+('Final Metrics'!Y129*Metrics!F$12)+('Final Metrics'!Z129*Metrics!F$13)+('Final Metrics'!AA129*Metrics!F$14)+('Final Metrics'!AB129*Metrics!F$16)</f>
        <v>12.5</v>
      </c>
      <c r="AE174" s="39">
        <f>AD174/AD$1</f>
        <v>1.2500000000000001E-2</v>
      </c>
    </row>
    <row r="175" spans="1:31">
      <c r="A175" s="12" t="s">
        <v>430</v>
      </c>
      <c r="B175" s="14">
        <v>111</v>
      </c>
      <c r="C175" s="16"/>
      <c r="D175" s="14"/>
      <c r="E175" s="14"/>
      <c r="F175" s="14"/>
      <c r="G175" s="14">
        <v>0</v>
      </c>
      <c r="H175" s="98">
        <v>48</v>
      </c>
      <c r="I175" s="98">
        <v>919</v>
      </c>
      <c r="J175" s="98">
        <v>70</v>
      </c>
      <c r="K175" s="98">
        <v>7951</v>
      </c>
      <c r="L175" s="98">
        <v>1627</v>
      </c>
      <c r="M175" s="98">
        <v>30441</v>
      </c>
      <c r="N175" s="98">
        <v>0</v>
      </c>
      <c r="O175" s="48">
        <v>34</v>
      </c>
      <c r="P175">
        <f>IF(B175&lt;Metrics!$G$4,Metrics!$G$2,IF(B175&lt;Metrics!$H$4,Metrics!$H$2,IF(B175&lt;Metrics!$I$4,Metrics!$I$2,IF(B175&lt;Metrics!$J$4,Metrics!$J$2,IF(B175&lt;Metrics!$K$4,Metrics!$K$2,IF(B175&lt;Metrics!$L$4,Metrics!$L$2,IF(B175&lt;Metrics!$M$4,Metrics!$M$2,IF(B175&lt;Metrics!$N$4,Metrics!$N$2,IF(B175&lt;Metrics!$O$4,Metrics!$O$2,IF(B175&lt;Metrics!$P$4,Metrics!$P$2,Metrics!Q$2))))))))))</f>
        <v>2</v>
      </c>
      <c r="Q175">
        <f>IF(C175=Metrics!$G$8,Metrics!$G$2,IF(C175&lt;Metrics!$H$8,Metrics!$H$2,IF(C175&lt;Metrics!$I$8,Metrics!$I$2,IF(C175&lt;Metrics!$J$8,Metrics!$J$2,IF(C175&lt;Metrics!$K$8,Metrics!$K$2,IF(C175&lt;Metrics!$L$8,Metrics!$L$2,IF(C175&lt;Metrics!$M$8,Metrics!$M$2,IF(C175&lt;Metrics!$N$8,Metrics!$N$2,IF(C175&lt;Metrics!$O$8,Metrics!$O$2,IF(C175&lt;Metrics!$P$8,Metrics!$P$2,Metrics!$Q$2))))))))))</f>
        <v>0</v>
      </c>
      <c r="S175">
        <f>IF(E175&lt;Metrics!$G$9,Metrics!$G$2,IF(E175&lt;Metrics!$H$9,Metrics!$H$2,IF(E175&lt;Metrics!$I$9,Metrics!$I$2,IF(E175&lt;Metrics!$J$9,Metrics!$J$2,IF(E175&lt;Metrics!$K$9,Metrics!$K$2,IF(E175&lt;Metrics!$L$9,Metrics!$L$2,IF(E175&lt;Metrics!$M$9,Metrics!$M$2,IF(E175&lt;Metrics!$N$9,Metrics!$N$2,IF(E175&lt;Metrics!$O$9,Metrics!$O$2,IF(E175&lt;Metrics!$P$9,Metrics!$P$2,Metrics!$Q$2))))))))))</f>
        <v>0</v>
      </c>
      <c r="U175">
        <f>IF(G175&lt;Metrics!$G$10,Metrics!$G$2,IF(G175&lt;Metrics!$H$10,Metrics!$H$2,IF(G175&lt;Metrics!$I$10,Metrics!$I$2,IF(G175&lt;Metrics!$J$10,Metrics!$J$2,IF(G175&lt;Metrics!$K$10,Metrics!$K$2,IF(G175&lt;Metrics!$L$10,Metrics!$L$2,IF(G175&lt;Metrics!$M$10,Metrics!$M$2,IF(G175&lt;Metrics!$N$10,Metrics!$N$2,IF(G175&lt;Metrics!$O$10,Metrics!$O$2,IF(G175&lt;Metrics!$P$10,Metrics!$P$2,Metrics!$Q$2))))))))))</f>
        <v>0</v>
      </c>
      <c r="V175">
        <f>IF(H175&lt;Metrics!$G$18,Metrics!$G$2,IF(H175&lt;Metrics!$H$18,Metrics!$H$2,IF(H175&lt;Metrics!$I$18,Metrics!$I$2,IF(H175&lt;Metrics!$J$18,Metrics!$J$2,IF(H175&lt;Metrics!$K$18,Metrics!$K$2,IF(H175&lt;Metrics!$L$18,Metrics!$L$2,IF(H175&lt;Metrics!$M$18,Metrics!$M$2,IF(H175&lt;Metrics!$N$18,Metrics!$N$2,IF(H175&lt;Metrics!$O$18,Metrics!$O$2,IF(H175&lt;Metrics!$P$18,Metrics!$P$2,Metrics!$Q$2))))))))))</f>
        <v>7</v>
      </c>
      <c r="W175">
        <f>IF(I175&lt;Metrics!$G$19,Metrics!$G$2,IF(I175&lt;Metrics!$H$19,Metrics!$H$2,IF(I175&lt;Metrics!$I$19,Metrics!$I$2,IF(I175&lt;Metrics!$J$19,Metrics!$J$2,IF(I175&lt;Metrics!$K$19,Metrics!$K$2,IF(I175&lt;Metrics!$L$19,Metrics!$L$2,IF(I175&lt;Metrics!$M$19,Metrics!$M$2,IF(I175&lt;Metrics!$N$19,Metrics!$N$2,IF(I175&lt;Metrics!$O$19,Metrics!$O$2,IF(I175&lt;Metrics!$P$19,Metrics!$P$2,Metrics!$Q$2))))))))))</f>
        <v>9</v>
      </c>
      <c r="X175">
        <f>IF(J175&lt;Metrics!$G$20,Metrics!$G$2,IF(J175&lt;Metrics!$H$20,Metrics!$H$2,IF(J175&lt;Metrics!$I$20,Metrics!$I$2,IF(J175&lt;Metrics!$J$20,Metrics!$J$2,IF(J175&lt;Metrics!$K$20,Metrics!$K$2,IF(J175&lt;Metrics!$L$20,Metrics!$L$2,IF(J175&lt;Metrics!$M$20,Metrics!$M$2,IF(J175&lt;Metrics!$N$20,Metrics!$N$2,IF(J175&lt;Metrics!$O$20,Metrics!$O$2,IF(J175&lt;Metrics!$P$20,Metrics!$P$2,Metrics!$Q$2))))))))))</f>
        <v>8</v>
      </c>
      <c r="Y175">
        <f>IF(K175&lt;Metrics!$G$12,Metrics!$G$2,IF(K175&lt;Metrics!$H$12,Metrics!$H$2,IF(K175&lt;Metrics!$I$12,Metrics!$I$2,IF(K175&lt;Metrics!$J$12,Metrics!$J$2,IF(K175&lt;Metrics!$K$12,Metrics!$K$2,IF(K175&lt;Metrics!$L$12,Metrics!$L$2,IF(K175&lt;Metrics!$M$12,Metrics!$M$2,IF(K175&lt;Metrics!$N$12,Metrics!$N$2,IF(K175&lt;Metrics!$O$12,Metrics!$O$2,IF(K175&lt;Metrics!$P$12,Metrics!$P$2,Metrics!$Q$2))))))))))</f>
        <v>3</v>
      </c>
      <c r="Z175">
        <f>IF(L175&lt;Metrics!$G$13,Metrics!$G$2,IF(L175&lt;Metrics!$H$13,Metrics!$H$2,IF(L175&lt;Metrics!$I$13,Metrics!$I$2,IF(L175&lt;Metrics!$J$13,Metrics!$J$2,IF(L175&lt;Metrics!$K$13,Metrics!$K$2,IF(L175&lt;Metrics!$L$13,Metrics!$L$2,IF(L175&lt;Metrics!$M$13,Metrics!$M$2,IF(L175&lt;Metrics!$N$13,Metrics!$N$2,IF(L175&lt;Metrics!$O$13,Metrics!$O$2,IF(L175&lt;Metrics!$P$13,Metrics!$P$2,Metrics!$Q$2))))))))))</f>
        <v>4</v>
      </c>
      <c r="AA175">
        <f>IF(M175&lt;Metrics!$G$14,Metrics!$G$2,IF(M175&lt;Metrics!$H$14,Metrics!$H$2,IF(M175&lt;Metrics!$I$14,Metrics!$I$2,IF(M175&lt;Metrics!$J$14,Metrics!$J$2,IF(M175&lt;Metrics!$K$14,Metrics!$K$2,IF(M175&lt;Metrics!$L$14,Metrics!$L$2,IF(M175&lt;Metrics!$M$14,Metrics!$M$2,IF(M175&lt;Metrics!$N$14,Metrics!$N$2,IF(M175&lt;Metrics!$O$14,Metrics!$O$2,IF(M175&lt;Metrics!$P$14,Metrics!$P$2,Metrics!$Q$2))))))))))</f>
        <v>7</v>
      </c>
      <c r="AB175">
        <f>IF(N175&lt;Metrics!$G$16,Metrics!$G$2,IF(N175&lt;Metrics!$H$16,Metrics!$H$2,IF(N175&lt;Metrics!$I$16,Metrics!$I$2,IF(N175&lt;Metrics!$J$16,Metrics!$J$2,IF(N175&lt;Metrics!$K$16,Metrics!$K$2,IF(N175&lt;Metrics!$L$16,Metrics!$L$2,IF(N175&lt;Metrics!$M$16,Metrics!$M$2,IF(N175&lt;Metrics!$N$16,Metrics!$N$2,IF(N175&lt;Metrics!$O$16,Metrics!$O$2,IF(N175&lt;Metrics!$P$16,Metrics!$P$2,Metrics!$Q$2))))))))))</f>
        <v>0</v>
      </c>
      <c r="AC175">
        <f>IF(O175&lt;Metrics!$G$22,Metrics!$G$2,IF(O175&lt;Metrics!$H$22,Metrics!$H$2,IF(O175&lt;Metrics!$I$22,Metrics!$I$2,IF(O175&lt;Metrics!$J$22,Metrics!$J$2,IF(O175&lt;Metrics!$K$22,Metrics!$K$2,IF(O175&lt;Metrics!$L$22,Metrics!$L$2,IF(O175&lt;Metrics!$M$22,Metrics!$M$2,IF(O175&lt;Metrics!$N$22,Metrics!$N$2,IF(O175&lt;Metrics!$O$22,Metrics!$O$2,IF(O175&lt;Metrics!$P$22,Metrics!$P$2,Metrics!$Q$2))))))))))</f>
        <v>1</v>
      </c>
      <c r="AD175" s="38">
        <f>(P175*Metrics!F$4)+(Q175*Metrics!F$8)+(S175*Metrics!F$9)+(U175*Metrics!F$10)+(V175*Metrics!F$18)+('Final Metrics'!W64*Metrics!F$19)+('Final Metrics'!X64*Metrics!F$20)+('Final Metrics'!Y64*Metrics!F$12)+('Final Metrics'!Z64*Metrics!F$13)+('Final Metrics'!AA64*Metrics!F$14)+('Final Metrics'!AB64*Metrics!F$16)</f>
        <v>71.875</v>
      </c>
      <c r="AE175" s="39">
        <f>AD175/AD$1</f>
        <v>7.1874999999999994E-2</v>
      </c>
    </row>
    <row r="176" spans="1:31">
      <c r="A176" s="12" t="s">
        <v>432</v>
      </c>
      <c r="B176" s="14">
        <v>5</v>
      </c>
      <c r="C176" s="16"/>
      <c r="D176" s="14"/>
      <c r="E176" s="14"/>
      <c r="F176" s="14"/>
      <c r="G176" s="14">
        <v>0</v>
      </c>
      <c r="H176" s="98">
        <v>38</v>
      </c>
      <c r="I176" s="98">
        <v>765</v>
      </c>
      <c r="J176" s="98">
        <v>58</v>
      </c>
      <c r="K176" s="98">
        <v>12685</v>
      </c>
      <c r="L176" s="98">
        <v>13786</v>
      </c>
      <c r="M176" s="98">
        <v>8775</v>
      </c>
      <c r="N176" s="98">
        <v>0</v>
      </c>
      <c r="O176" s="45">
        <v>0</v>
      </c>
      <c r="P176">
        <f>IF(B176&lt;Metrics!$G$4,Metrics!$G$2,IF(B176&lt;Metrics!$H$4,Metrics!$H$2,IF(B176&lt;Metrics!$I$4,Metrics!$I$2,IF(B176&lt;Metrics!$J$4,Metrics!$J$2,IF(B176&lt;Metrics!$K$4,Metrics!$K$2,IF(B176&lt;Metrics!$L$4,Metrics!$L$2,IF(B176&lt;Metrics!$M$4,Metrics!$M$2,IF(B176&lt;Metrics!$N$4,Metrics!$N$2,IF(B176&lt;Metrics!$O$4,Metrics!$O$2,IF(B176&lt;Metrics!$P$4,Metrics!$P$2,Metrics!Q$2))))))))))</f>
        <v>0</v>
      </c>
      <c r="Q176">
        <f>IF(C176=Metrics!$G$8,Metrics!$G$2,IF(C176&lt;Metrics!$H$8,Metrics!$H$2,IF(C176&lt;Metrics!$I$8,Metrics!$I$2,IF(C176&lt;Metrics!$J$8,Metrics!$J$2,IF(C176&lt;Metrics!$K$8,Metrics!$K$2,IF(C176&lt;Metrics!$L$8,Metrics!$L$2,IF(C176&lt;Metrics!$M$8,Metrics!$M$2,IF(C176&lt;Metrics!$N$8,Metrics!$N$2,IF(C176&lt;Metrics!$O$8,Metrics!$O$2,IF(C176&lt;Metrics!$P$8,Metrics!$P$2,Metrics!$Q$2))))))))))</f>
        <v>0</v>
      </c>
      <c r="S176">
        <f>IF(E176&lt;Metrics!$G$9,Metrics!$G$2,IF(E176&lt;Metrics!$H$9,Metrics!$H$2,IF(E176&lt;Metrics!$I$9,Metrics!$I$2,IF(E176&lt;Metrics!$J$9,Metrics!$J$2,IF(E176&lt;Metrics!$K$9,Metrics!$K$2,IF(E176&lt;Metrics!$L$9,Metrics!$L$2,IF(E176&lt;Metrics!$M$9,Metrics!$M$2,IF(E176&lt;Metrics!$N$9,Metrics!$N$2,IF(E176&lt;Metrics!$O$9,Metrics!$O$2,IF(E176&lt;Metrics!$P$9,Metrics!$P$2,Metrics!$Q$2))))))))))</f>
        <v>0</v>
      </c>
      <c r="U176">
        <f>IF(G176&lt;Metrics!$G$10,Metrics!$G$2,IF(G176&lt;Metrics!$H$10,Metrics!$H$2,IF(G176&lt;Metrics!$I$10,Metrics!$I$2,IF(G176&lt;Metrics!$J$10,Metrics!$J$2,IF(G176&lt;Metrics!$K$10,Metrics!$K$2,IF(G176&lt;Metrics!$L$10,Metrics!$L$2,IF(G176&lt;Metrics!$M$10,Metrics!$M$2,IF(G176&lt;Metrics!$N$10,Metrics!$N$2,IF(G176&lt;Metrics!$O$10,Metrics!$O$2,IF(G176&lt;Metrics!$P$10,Metrics!$P$2,Metrics!$Q$2))))))))))</f>
        <v>0</v>
      </c>
      <c r="V176">
        <f>IF(H176&lt;Metrics!$G$18,Metrics!$G$2,IF(H176&lt;Metrics!$H$18,Metrics!$H$2,IF(H176&lt;Metrics!$I$18,Metrics!$I$2,IF(H176&lt;Metrics!$J$18,Metrics!$J$2,IF(H176&lt;Metrics!$K$18,Metrics!$K$2,IF(H176&lt;Metrics!$L$18,Metrics!$L$2,IF(H176&lt;Metrics!$M$18,Metrics!$M$2,IF(H176&lt;Metrics!$N$18,Metrics!$N$2,IF(H176&lt;Metrics!$O$18,Metrics!$O$2,IF(H176&lt;Metrics!$P$18,Metrics!$P$2,Metrics!$Q$2))))))))))</f>
        <v>5</v>
      </c>
      <c r="W176">
        <f>IF(I176&lt;Metrics!$G$19,Metrics!$G$2,IF(I176&lt;Metrics!$H$19,Metrics!$H$2,IF(I176&lt;Metrics!$I$19,Metrics!$I$2,IF(I176&lt;Metrics!$J$19,Metrics!$J$2,IF(I176&lt;Metrics!$K$19,Metrics!$K$2,IF(I176&lt;Metrics!$L$19,Metrics!$L$2,IF(I176&lt;Metrics!$M$19,Metrics!$M$2,IF(I176&lt;Metrics!$N$19,Metrics!$N$2,IF(I176&lt;Metrics!$O$19,Metrics!$O$2,IF(I176&lt;Metrics!$P$19,Metrics!$P$2,Metrics!$Q$2))))))))))</f>
        <v>6</v>
      </c>
      <c r="X176">
        <f>IF(J176&lt;Metrics!$G$20,Metrics!$G$2,IF(J176&lt;Metrics!$H$20,Metrics!$H$2,IF(J176&lt;Metrics!$I$20,Metrics!$I$2,IF(J176&lt;Metrics!$J$20,Metrics!$J$2,IF(J176&lt;Metrics!$K$20,Metrics!$K$2,IF(J176&lt;Metrics!$L$20,Metrics!$L$2,IF(J176&lt;Metrics!$M$20,Metrics!$M$2,IF(J176&lt;Metrics!$N$20,Metrics!$N$2,IF(J176&lt;Metrics!$O$20,Metrics!$O$2,IF(J176&lt;Metrics!$P$20,Metrics!$P$2,Metrics!$Q$2))))))))))</f>
        <v>7</v>
      </c>
      <c r="Y176">
        <f>IF(K176&lt;Metrics!$G$12,Metrics!$G$2,IF(K176&lt;Metrics!$H$12,Metrics!$H$2,IF(K176&lt;Metrics!$I$12,Metrics!$I$2,IF(K176&lt;Metrics!$J$12,Metrics!$J$2,IF(K176&lt;Metrics!$K$12,Metrics!$K$2,IF(K176&lt;Metrics!$L$12,Metrics!$L$2,IF(K176&lt;Metrics!$M$12,Metrics!$M$2,IF(K176&lt;Metrics!$N$12,Metrics!$N$2,IF(K176&lt;Metrics!$O$12,Metrics!$O$2,IF(K176&lt;Metrics!$P$12,Metrics!$P$2,Metrics!$Q$2))))))))))</f>
        <v>4</v>
      </c>
      <c r="Z176">
        <f>IF(L176&lt;Metrics!$G$13,Metrics!$G$2,IF(L176&lt;Metrics!$H$13,Metrics!$H$2,IF(L176&lt;Metrics!$I$13,Metrics!$I$2,IF(L176&lt;Metrics!$J$13,Metrics!$J$2,IF(L176&lt;Metrics!$K$13,Metrics!$K$2,IF(L176&lt;Metrics!$L$13,Metrics!$L$2,IF(L176&lt;Metrics!$M$13,Metrics!$M$2,IF(L176&lt;Metrics!$N$13,Metrics!$N$2,IF(L176&lt;Metrics!$O$13,Metrics!$O$2,IF(L176&lt;Metrics!$P$13,Metrics!$P$2,Metrics!$Q$2))))))))))</f>
        <v>8</v>
      </c>
      <c r="AA176">
        <f>IF(M176&lt;Metrics!$G$14,Metrics!$G$2,IF(M176&lt;Metrics!$H$14,Metrics!$H$2,IF(M176&lt;Metrics!$I$14,Metrics!$I$2,IF(M176&lt;Metrics!$J$14,Metrics!$J$2,IF(M176&lt;Metrics!$K$14,Metrics!$K$2,IF(M176&lt;Metrics!$L$14,Metrics!$L$2,IF(M176&lt;Metrics!$M$14,Metrics!$M$2,IF(M176&lt;Metrics!$N$14,Metrics!$N$2,IF(M176&lt;Metrics!$O$14,Metrics!$O$2,IF(M176&lt;Metrics!$P$14,Metrics!$P$2,Metrics!$Q$2))))))))))</f>
        <v>4</v>
      </c>
      <c r="AB176">
        <f>IF(N176&lt;Metrics!$G$16,Metrics!$G$2,IF(N176&lt;Metrics!$H$16,Metrics!$H$2,IF(N176&lt;Metrics!$I$16,Metrics!$I$2,IF(N176&lt;Metrics!$J$16,Metrics!$J$2,IF(N176&lt;Metrics!$K$16,Metrics!$K$2,IF(N176&lt;Metrics!$L$16,Metrics!$L$2,IF(N176&lt;Metrics!$M$16,Metrics!$M$2,IF(N176&lt;Metrics!$N$16,Metrics!$N$2,IF(N176&lt;Metrics!$O$16,Metrics!$O$2,IF(N176&lt;Metrics!$P$16,Metrics!$P$2,Metrics!$Q$2))))))))))</f>
        <v>0</v>
      </c>
      <c r="AC176">
        <f>IF(O176&lt;Metrics!$G$22,Metrics!$G$2,IF(O176&lt;Metrics!$H$22,Metrics!$H$2,IF(O176&lt;Metrics!$I$22,Metrics!$I$2,IF(O176&lt;Metrics!$J$22,Metrics!$J$2,IF(O176&lt;Metrics!$K$22,Metrics!$K$2,IF(O176&lt;Metrics!$L$22,Metrics!$L$2,IF(O176&lt;Metrics!$M$22,Metrics!$M$2,IF(O176&lt;Metrics!$N$22,Metrics!$N$2,IF(O176&lt;Metrics!$O$22,Metrics!$O$2,IF(O176&lt;Metrics!$P$22,Metrics!$P$2,Metrics!$Q$2))))))))))</f>
        <v>0</v>
      </c>
      <c r="AD176" s="38">
        <f>(P176*Metrics!F$4)+(Q176*Metrics!F$8)+(S176*Metrics!F$9)+(U176*Metrics!F$10)+(V176*Metrics!F$18)+('Final Metrics'!W130*Metrics!F$19)+('Final Metrics'!X130*Metrics!F$20)+('Final Metrics'!Y130*Metrics!F$12)+('Final Metrics'!Z130*Metrics!F$13)+('Final Metrics'!AA130*Metrics!F$14)+('Final Metrics'!AB130*Metrics!F$16)</f>
        <v>15.625</v>
      </c>
      <c r="AE176" s="39">
        <f>AD176/AD$1</f>
        <v>1.5625E-2</v>
      </c>
    </row>
    <row r="177" spans="1:31">
      <c r="A177" s="12" t="s">
        <v>435</v>
      </c>
      <c r="B177" s="14"/>
      <c r="C177" s="16">
        <v>4.5</v>
      </c>
      <c r="D177" s="14">
        <v>5</v>
      </c>
      <c r="E177" s="14">
        <v>5</v>
      </c>
      <c r="F177" s="14"/>
      <c r="G177" s="14">
        <v>22.5</v>
      </c>
      <c r="H177" s="98">
        <v>43</v>
      </c>
      <c r="I177" s="98">
        <v>707</v>
      </c>
      <c r="J177" s="98">
        <v>50</v>
      </c>
      <c r="K177" s="98">
        <v>2929</v>
      </c>
      <c r="L177" s="98">
        <v>923</v>
      </c>
      <c r="M177" s="98">
        <v>6577</v>
      </c>
      <c r="N177" s="98">
        <v>69</v>
      </c>
      <c r="O177" s="48">
        <v>0</v>
      </c>
      <c r="P177">
        <f>IF(B177&lt;Metrics!$G$4,Metrics!$G$2,IF(B177&lt;Metrics!$H$4,Metrics!$H$2,IF(B177&lt;Metrics!$I$4,Metrics!$I$2,IF(B177&lt;Metrics!$J$4,Metrics!$J$2,IF(B177&lt;Metrics!$K$4,Metrics!$K$2,IF(B177&lt;Metrics!$L$4,Metrics!$L$2,IF(B177&lt;Metrics!$M$4,Metrics!$M$2,IF(B177&lt;Metrics!$N$4,Metrics!$N$2,IF(B177&lt;Metrics!$O$4,Metrics!$O$2,IF(B177&lt;Metrics!$P$4,Metrics!$P$2,Metrics!Q$2))))))))))</f>
        <v>0</v>
      </c>
      <c r="Q177">
        <f>IF(C177=Metrics!$G$8,Metrics!$G$2,IF(C177&lt;Metrics!$H$8,Metrics!$H$2,IF(C177&lt;Metrics!$I$8,Metrics!$I$2,IF(C177&lt;Metrics!$J$8,Metrics!$J$2,IF(C177&lt;Metrics!$K$8,Metrics!$K$2,IF(C177&lt;Metrics!$L$8,Metrics!$L$2,IF(C177&lt;Metrics!$M$8,Metrics!$M$2,IF(C177&lt;Metrics!$N$8,Metrics!$N$2,IF(C177&lt;Metrics!$O$8,Metrics!$O$2,IF(C177&lt;Metrics!$P$8,Metrics!$P$2,Metrics!$Q$2))))))))))</f>
        <v>9</v>
      </c>
      <c r="S177">
        <f>IF(E177&lt;Metrics!$G$9,Metrics!$G$2,IF(E177&lt;Metrics!$H$9,Metrics!$H$2,IF(E177&lt;Metrics!$I$9,Metrics!$I$2,IF(E177&lt;Metrics!$J$9,Metrics!$J$2,IF(E177&lt;Metrics!$K$9,Metrics!$K$2,IF(E177&lt;Metrics!$L$9,Metrics!$L$2,IF(E177&lt;Metrics!$M$9,Metrics!$M$2,IF(E177&lt;Metrics!$N$9,Metrics!$N$2,IF(E177&lt;Metrics!$O$9,Metrics!$O$2,IF(E177&lt;Metrics!$P$9,Metrics!$P$2,Metrics!$Q$2))))))))))</f>
        <v>0</v>
      </c>
      <c r="U177">
        <f>IF(G177&lt;Metrics!$G$10,Metrics!$G$2,IF(G177&lt;Metrics!$H$10,Metrics!$H$2,IF(G177&lt;Metrics!$I$10,Metrics!$I$2,IF(G177&lt;Metrics!$J$10,Metrics!$J$2,IF(G177&lt;Metrics!$K$10,Metrics!$K$2,IF(G177&lt;Metrics!$L$10,Metrics!$L$2,IF(G177&lt;Metrics!$M$10,Metrics!$M$2,IF(G177&lt;Metrics!$N$10,Metrics!$N$2,IF(G177&lt;Metrics!$O$10,Metrics!$O$2,IF(G177&lt;Metrics!$P$10,Metrics!$P$2,Metrics!$Q$2))))))))))</f>
        <v>1</v>
      </c>
      <c r="V177">
        <f>IF(H177&lt;Metrics!$G$18,Metrics!$G$2,IF(H177&lt;Metrics!$H$18,Metrics!$H$2,IF(H177&lt;Metrics!$I$18,Metrics!$I$2,IF(H177&lt;Metrics!$J$18,Metrics!$J$2,IF(H177&lt;Metrics!$K$18,Metrics!$K$2,IF(H177&lt;Metrics!$L$18,Metrics!$L$2,IF(H177&lt;Metrics!$M$18,Metrics!$M$2,IF(H177&lt;Metrics!$N$18,Metrics!$N$2,IF(H177&lt;Metrics!$O$18,Metrics!$O$2,IF(H177&lt;Metrics!$P$18,Metrics!$P$2,Metrics!$Q$2))))))))))</f>
        <v>6</v>
      </c>
      <c r="W177">
        <f>IF(I177&lt;Metrics!$G$19,Metrics!$G$2,IF(I177&lt;Metrics!$H$19,Metrics!$H$2,IF(I177&lt;Metrics!$I$19,Metrics!$I$2,IF(I177&lt;Metrics!$J$19,Metrics!$J$2,IF(I177&lt;Metrics!$K$19,Metrics!$K$2,IF(I177&lt;Metrics!$L$19,Metrics!$L$2,IF(I177&lt;Metrics!$M$19,Metrics!$M$2,IF(I177&lt;Metrics!$N$19,Metrics!$N$2,IF(I177&lt;Metrics!$O$19,Metrics!$O$2,IF(I177&lt;Metrics!$P$19,Metrics!$P$2,Metrics!$Q$2))))))))))</f>
        <v>5</v>
      </c>
      <c r="X177">
        <f>IF(J177&lt;Metrics!$G$20,Metrics!$G$2,IF(J177&lt;Metrics!$H$20,Metrics!$H$2,IF(J177&lt;Metrics!$I$20,Metrics!$I$2,IF(J177&lt;Metrics!$J$20,Metrics!$J$2,IF(J177&lt;Metrics!$K$20,Metrics!$K$2,IF(J177&lt;Metrics!$L$20,Metrics!$L$2,IF(J177&lt;Metrics!$M$20,Metrics!$M$2,IF(J177&lt;Metrics!$N$20,Metrics!$N$2,IF(J177&lt;Metrics!$O$20,Metrics!$O$2,IF(J177&lt;Metrics!$P$20,Metrics!$P$2,Metrics!$Q$2))))))))))</f>
        <v>5</v>
      </c>
      <c r="Y177">
        <f>IF(K177&lt;Metrics!$G$12,Metrics!$G$2,IF(K177&lt;Metrics!$H$12,Metrics!$H$2,IF(K177&lt;Metrics!$I$12,Metrics!$I$2,IF(K177&lt;Metrics!$J$12,Metrics!$J$2,IF(K177&lt;Metrics!$K$12,Metrics!$K$2,IF(K177&lt;Metrics!$L$12,Metrics!$L$2,IF(K177&lt;Metrics!$M$12,Metrics!$M$2,IF(K177&lt;Metrics!$N$12,Metrics!$N$2,IF(K177&lt;Metrics!$O$12,Metrics!$O$2,IF(K177&lt;Metrics!$P$12,Metrics!$P$2,Metrics!$Q$2))))))))))</f>
        <v>2</v>
      </c>
      <c r="Z177">
        <f>IF(L177&lt;Metrics!$G$13,Metrics!$G$2,IF(L177&lt;Metrics!$H$13,Metrics!$H$2,IF(L177&lt;Metrics!$I$13,Metrics!$I$2,IF(L177&lt;Metrics!$J$13,Metrics!$J$2,IF(L177&lt;Metrics!$K$13,Metrics!$K$2,IF(L177&lt;Metrics!$L$13,Metrics!$L$2,IF(L177&lt;Metrics!$M$13,Metrics!$M$2,IF(L177&lt;Metrics!$N$13,Metrics!$N$2,IF(L177&lt;Metrics!$O$13,Metrics!$O$2,IF(L177&lt;Metrics!$P$13,Metrics!$P$2,Metrics!$Q$2))))))))))</f>
        <v>3</v>
      </c>
      <c r="AA177">
        <f>IF(M177&lt;Metrics!$G$14,Metrics!$G$2,IF(M177&lt;Metrics!$H$14,Metrics!$H$2,IF(M177&lt;Metrics!$I$14,Metrics!$I$2,IF(M177&lt;Metrics!$J$14,Metrics!$J$2,IF(M177&lt;Metrics!$K$14,Metrics!$K$2,IF(M177&lt;Metrics!$L$14,Metrics!$L$2,IF(M177&lt;Metrics!$M$14,Metrics!$M$2,IF(M177&lt;Metrics!$N$14,Metrics!$N$2,IF(M177&lt;Metrics!$O$14,Metrics!$O$2,IF(M177&lt;Metrics!$P$14,Metrics!$P$2,Metrics!$Q$2))))))))))</f>
        <v>4</v>
      </c>
      <c r="AB177">
        <f>IF(N177&lt;Metrics!$G$16,Metrics!$G$2,IF(N177&lt;Metrics!$H$16,Metrics!$H$2,IF(N177&lt;Metrics!$I$16,Metrics!$I$2,IF(N177&lt;Metrics!$J$16,Metrics!$J$2,IF(N177&lt;Metrics!$K$16,Metrics!$K$2,IF(N177&lt;Metrics!$L$16,Metrics!$L$2,IF(N177&lt;Metrics!$M$16,Metrics!$M$2,IF(N177&lt;Metrics!$N$16,Metrics!$N$2,IF(N177&lt;Metrics!$O$16,Metrics!$O$2,IF(N177&lt;Metrics!$P$16,Metrics!$P$2,Metrics!$Q$2))))))))))</f>
        <v>8</v>
      </c>
      <c r="AC177">
        <f>IF(O177&lt;Metrics!$G$22,Metrics!$G$2,IF(O177&lt;Metrics!$H$22,Metrics!$H$2,IF(O177&lt;Metrics!$I$22,Metrics!$I$2,IF(O177&lt;Metrics!$J$22,Metrics!$J$2,IF(O177&lt;Metrics!$K$22,Metrics!$K$2,IF(O177&lt;Metrics!$L$22,Metrics!$L$2,IF(O177&lt;Metrics!$M$22,Metrics!$M$2,IF(O177&lt;Metrics!$N$22,Metrics!$N$2,IF(O177&lt;Metrics!$O$22,Metrics!$O$2,IF(O177&lt;Metrics!$P$22,Metrics!$P$2,Metrics!$Q$2))))))))))</f>
        <v>0</v>
      </c>
      <c r="AD177" s="38">
        <f>(P177*Metrics!F$4)+(Q177*Metrics!F$8)+(S177*Metrics!F$9)+(U177*Metrics!F$10)+(V177*Metrics!F$18)+('Final Metrics'!W191*Metrics!F$19)+('Final Metrics'!X191*Metrics!F$20)+('Final Metrics'!Y191*Metrics!F$12)+('Final Metrics'!Z191*Metrics!F$13)+('Final Metrics'!AA191*Metrics!F$14)+('Final Metrics'!AB191*Metrics!F$16)</f>
        <v>234.875</v>
      </c>
      <c r="AE177" s="39">
        <f>AD177/AD$1</f>
        <v>0.234875</v>
      </c>
    </row>
    <row r="178" spans="1:31">
      <c r="A178" s="12" t="s">
        <v>437</v>
      </c>
      <c r="B178" s="14"/>
      <c r="C178" s="16"/>
      <c r="D178" s="14"/>
      <c r="E178" s="14"/>
      <c r="F178" s="14"/>
      <c r="G178" s="14">
        <v>0</v>
      </c>
      <c r="H178" s="98">
        <v>7</v>
      </c>
      <c r="I178" s="98">
        <v>655</v>
      </c>
      <c r="J178" s="98">
        <v>32</v>
      </c>
      <c r="K178" s="98">
        <v>638</v>
      </c>
      <c r="L178" s="98">
        <v>132</v>
      </c>
      <c r="M178" s="98">
        <v>790</v>
      </c>
      <c r="N178" s="98">
        <v>47</v>
      </c>
      <c r="O178" s="45">
        <v>8</v>
      </c>
      <c r="P178">
        <f>IF(B178&lt;Metrics!$G$4,Metrics!$G$2,IF(B178&lt;Metrics!$H$4,Metrics!$H$2,IF(B178&lt;Metrics!$I$4,Metrics!$I$2,IF(B178&lt;Metrics!$J$4,Metrics!$J$2,IF(B178&lt;Metrics!$K$4,Metrics!$K$2,IF(B178&lt;Metrics!$L$4,Metrics!$L$2,IF(B178&lt;Metrics!$M$4,Metrics!$M$2,IF(B178&lt;Metrics!$N$4,Metrics!$N$2,IF(B178&lt;Metrics!$O$4,Metrics!$O$2,IF(B178&lt;Metrics!$P$4,Metrics!$P$2,Metrics!Q$2))))))))))</f>
        <v>0</v>
      </c>
      <c r="Q178">
        <f>IF(C178=Metrics!$G$8,Metrics!$G$2,IF(C178&lt;Metrics!$H$8,Metrics!$H$2,IF(C178&lt;Metrics!$I$8,Metrics!$I$2,IF(C178&lt;Metrics!$J$8,Metrics!$J$2,IF(C178&lt;Metrics!$K$8,Metrics!$K$2,IF(C178&lt;Metrics!$L$8,Metrics!$L$2,IF(C178&lt;Metrics!$M$8,Metrics!$M$2,IF(C178&lt;Metrics!$N$8,Metrics!$N$2,IF(C178&lt;Metrics!$O$8,Metrics!$O$2,IF(C178&lt;Metrics!$P$8,Metrics!$P$2,Metrics!$Q$2))))))))))</f>
        <v>0</v>
      </c>
      <c r="S178">
        <f>IF(E178&lt;Metrics!$G$9,Metrics!$G$2,IF(E178&lt;Metrics!$H$9,Metrics!$H$2,IF(E178&lt;Metrics!$I$9,Metrics!$I$2,IF(E178&lt;Metrics!$J$9,Metrics!$J$2,IF(E178&lt;Metrics!$K$9,Metrics!$K$2,IF(E178&lt;Metrics!$L$9,Metrics!$L$2,IF(E178&lt;Metrics!$M$9,Metrics!$M$2,IF(E178&lt;Metrics!$N$9,Metrics!$N$2,IF(E178&lt;Metrics!$O$9,Metrics!$O$2,IF(E178&lt;Metrics!$P$9,Metrics!$P$2,Metrics!$Q$2))))))))))</f>
        <v>0</v>
      </c>
      <c r="U178">
        <f>IF(G178&lt;Metrics!$G$10,Metrics!$G$2,IF(G178&lt;Metrics!$H$10,Metrics!$H$2,IF(G178&lt;Metrics!$I$10,Metrics!$I$2,IF(G178&lt;Metrics!$J$10,Metrics!$J$2,IF(G178&lt;Metrics!$K$10,Metrics!$K$2,IF(G178&lt;Metrics!$L$10,Metrics!$L$2,IF(G178&lt;Metrics!$M$10,Metrics!$M$2,IF(G178&lt;Metrics!$N$10,Metrics!$N$2,IF(G178&lt;Metrics!$O$10,Metrics!$O$2,IF(G178&lt;Metrics!$P$10,Metrics!$P$2,Metrics!$Q$2))))))))))</f>
        <v>0</v>
      </c>
      <c r="V178">
        <f>IF(H178&lt;Metrics!$G$18,Metrics!$G$2,IF(H178&lt;Metrics!$H$18,Metrics!$H$2,IF(H178&lt;Metrics!$I$18,Metrics!$I$2,IF(H178&lt;Metrics!$J$18,Metrics!$J$2,IF(H178&lt;Metrics!$K$18,Metrics!$K$2,IF(H178&lt;Metrics!$L$18,Metrics!$L$2,IF(H178&lt;Metrics!$M$18,Metrics!$M$2,IF(H178&lt;Metrics!$N$18,Metrics!$N$2,IF(H178&lt;Metrics!$O$18,Metrics!$O$2,IF(H178&lt;Metrics!$P$18,Metrics!$P$2,Metrics!$Q$2))))))))))</f>
        <v>0</v>
      </c>
      <c r="W178">
        <f>IF(I178&lt;Metrics!$G$19,Metrics!$G$2,IF(I178&lt;Metrics!$H$19,Metrics!$H$2,IF(I178&lt;Metrics!$I$19,Metrics!$I$2,IF(I178&lt;Metrics!$J$19,Metrics!$J$2,IF(I178&lt;Metrics!$K$19,Metrics!$K$2,IF(I178&lt;Metrics!$L$19,Metrics!$L$2,IF(I178&lt;Metrics!$M$19,Metrics!$M$2,IF(I178&lt;Metrics!$N$19,Metrics!$N$2,IF(I178&lt;Metrics!$O$19,Metrics!$O$2,IF(I178&lt;Metrics!$P$19,Metrics!$P$2,Metrics!$Q$2))))))))))</f>
        <v>4</v>
      </c>
      <c r="X178">
        <f>IF(J178&lt;Metrics!$G$20,Metrics!$G$2,IF(J178&lt;Metrics!$H$20,Metrics!$H$2,IF(J178&lt;Metrics!$I$20,Metrics!$I$2,IF(J178&lt;Metrics!$J$20,Metrics!$J$2,IF(J178&lt;Metrics!$K$20,Metrics!$K$2,IF(J178&lt;Metrics!$L$20,Metrics!$L$2,IF(J178&lt;Metrics!$M$20,Metrics!$M$2,IF(J178&lt;Metrics!$N$20,Metrics!$N$2,IF(J178&lt;Metrics!$O$20,Metrics!$O$2,IF(J178&lt;Metrics!$P$20,Metrics!$P$2,Metrics!$Q$2))))))))))</f>
        <v>2</v>
      </c>
      <c r="Y178">
        <f>IF(K178&lt;Metrics!$G$12,Metrics!$G$2,IF(K178&lt;Metrics!$H$12,Metrics!$H$2,IF(K178&lt;Metrics!$I$12,Metrics!$I$2,IF(K178&lt;Metrics!$J$12,Metrics!$J$2,IF(K178&lt;Metrics!$K$12,Metrics!$K$2,IF(K178&lt;Metrics!$L$12,Metrics!$L$2,IF(K178&lt;Metrics!$M$12,Metrics!$M$2,IF(K178&lt;Metrics!$N$12,Metrics!$N$2,IF(K178&lt;Metrics!$O$12,Metrics!$O$2,IF(K178&lt;Metrics!$P$12,Metrics!$P$2,Metrics!$Q$2))))))))))</f>
        <v>0</v>
      </c>
      <c r="Z178">
        <f>IF(L178&lt;Metrics!$G$13,Metrics!$G$2,IF(L178&lt;Metrics!$H$13,Metrics!$H$2,IF(L178&lt;Metrics!$I$13,Metrics!$I$2,IF(L178&lt;Metrics!$J$13,Metrics!$J$2,IF(L178&lt;Metrics!$K$13,Metrics!$K$2,IF(L178&lt;Metrics!$L$13,Metrics!$L$2,IF(L178&lt;Metrics!$M$13,Metrics!$M$2,IF(L178&lt;Metrics!$N$13,Metrics!$N$2,IF(L178&lt;Metrics!$O$13,Metrics!$O$2,IF(L178&lt;Metrics!$P$13,Metrics!$P$2,Metrics!$Q$2))))))))))</f>
        <v>0</v>
      </c>
      <c r="AA178">
        <f>IF(M178&lt;Metrics!$G$14,Metrics!$G$2,IF(M178&lt;Metrics!$H$14,Metrics!$H$2,IF(M178&lt;Metrics!$I$14,Metrics!$I$2,IF(M178&lt;Metrics!$J$14,Metrics!$J$2,IF(M178&lt;Metrics!$K$14,Metrics!$K$2,IF(M178&lt;Metrics!$L$14,Metrics!$L$2,IF(M178&lt;Metrics!$M$14,Metrics!$M$2,IF(M178&lt;Metrics!$N$14,Metrics!$N$2,IF(M178&lt;Metrics!$O$14,Metrics!$O$2,IF(M178&lt;Metrics!$P$14,Metrics!$P$2,Metrics!$Q$2))))))))))</f>
        <v>0</v>
      </c>
      <c r="AB178">
        <f>IF(N178&lt;Metrics!$G$16,Metrics!$G$2,IF(N178&lt;Metrics!$H$16,Metrics!$H$2,IF(N178&lt;Metrics!$I$16,Metrics!$I$2,IF(N178&lt;Metrics!$J$16,Metrics!$J$2,IF(N178&lt;Metrics!$K$16,Metrics!$K$2,IF(N178&lt;Metrics!$L$16,Metrics!$L$2,IF(N178&lt;Metrics!$M$16,Metrics!$M$2,IF(N178&lt;Metrics!$N$16,Metrics!$N$2,IF(N178&lt;Metrics!$O$16,Metrics!$O$2,IF(N178&lt;Metrics!$P$16,Metrics!$P$2,Metrics!$Q$2))))))))))</f>
        <v>5</v>
      </c>
      <c r="AC178">
        <f>IF(O178&lt;Metrics!$G$22,Metrics!$G$2,IF(O178&lt;Metrics!$H$22,Metrics!$H$2,IF(O178&lt;Metrics!$I$22,Metrics!$I$2,IF(O178&lt;Metrics!$J$22,Metrics!$J$2,IF(O178&lt;Metrics!$K$22,Metrics!$K$2,IF(O178&lt;Metrics!$L$22,Metrics!$L$2,IF(O178&lt;Metrics!$M$22,Metrics!$M$2,IF(O178&lt;Metrics!$N$22,Metrics!$N$2,IF(O178&lt;Metrics!$O$22,Metrics!$O$2,IF(O178&lt;Metrics!$P$22,Metrics!$P$2,Metrics!$Q$2))))))))))</f>
        <v>1</v>
      </c>
      <c r="AD178" s="38">
        <f>(P178*Metrics!F$4)+(Q178*Metrics!F$8)+(S178*Metrics!F$9)+(U178*Metrics!F$10)+(V178*Metrics!F$18)+('Final Metrics'!W199*Metrics!F$19)+('Final Metrics'!X199*Metrics!F$20)+('Final Metrics'!Y199*Metrics!F$12)+('Final Metrics'!Z199*Metrics!F$13)+('Final Metrics'!AA199*Metrics!F$14)+('Final Metrics'!AB199*Metrics!F$16)</f>
        <v>61.375</v>
      </c>
      <c r="AE178" s="39">
        <f>AD178/AD$1</f>
        <v>6.1374999999999999E-2</v>
      </c>
    </row>
    <row r="179" spans="1:31">
      <c r="A179" s="12" t="s">
        <v>438</v>
      </c>
      <c r="B179" s="14">
        <v>2</v>
      </c>
      <c r="C179" s="16"/>
      <c r="D179" s="14"/>
      <c r="E179" s="14"/>
      <c r="F179" s="14"/>
      <c r="G179" s="14">
        <v>0</v>
      </c>
      <c r="H179" s="98">
        <v>31</v>
      </c>
      <c r="I179" s="98">
        <v>610</v>
      </c>
      <c r="J179" s="98">
        <v>23</v>
      </c>
      <c r="K179" s="98">
        <v>843</v>
      </c>
      <c r="L179" s="98">
        <v>957</v>
      </c>
      <c r="M179" s="98">
        <v>693</v>
      </c>
      <c r="N179" s="98">
        <v>48</v>
      </c>
      <c r="O179" s="45">
        <v>0</v>
      </c>
      <c r="P179">
        <f>IF(B179&lt;Metrics!$G$4,Metrics!$G$2,IF(B179&lt;Metrics!$H$4,Metrics!$H$2,IF(B179&lt;Metrics!$I$4,Metrics!$I$2,IF(B179&lt;Metrics!$J$4,Metrics!$J$2,IF(B179&lt;Metrics!$K$4,Metrics!$K$2,IF(B179&lt;Metrics!$L$4,Metrics!$L$2,IF(B179&lt;Metrics!$M$4,Metrics!$M$2,IF(B179&lt;Metrics!$N$4,Metrics!$N$2,IF(B179&lt;Metrics!$O$4,Metrics!$O$2,IF(B179&lt;Metrics!$P$4,Metrics!$P$2,Metrics!Q$2))))))))))</f>
        <v>0</v>
      </c>
      <c r="Q179">
        <f>IF(C179=Metrics!$G$8,Metrics!$G$2,IF(C179&lt;Metrics!$H$8,Metrics!$H$2,IF(C179&lt;Metrics!$I$8,Metrics!$I$2,IF(C179&lt;Metrics!$J$8,Metrics!$J$2,IF(C179&lt;Metrics!$K$8,Metrics!$K$2,IF(C179&lt;Metrics!$L$8,Metrics!$L$2,IF(C179&lt;Metrics!$M$8,Metrics!$M$2,IF(C179&lt;Metrics!$N$8,Metrics!$N$2,IF(C179&lt;Metrics!$O$8,Metrics!$O$2,IF(C179&lt;Metrics!$P$8,Metrics!$P$2,Metrics!$Q$2))))))))))</f>
        <v>0</v>
      </c>
      <c r="S179">
        <f>IF(E179&lt;Metrics!$G$9,Metrics!$G$2,IF(E179&lt;Metrics!$H$9,Metrics!$H$2,IF(E179&lt;Metrics!$I$9,Metrics!$I$2,IF(E179&lt;Metrics!$J$9,Metrics!$J$2,IF(E179&lt;Metrics!$K$9,Metrics!$K$2,IF(E179&lt;Metrics!$L$9,Metrics!$L$2,IF(E179&lt;Metrics!$M$9,Metrics!$M$2,IF(E179&lt;Metrics!$N$9,Metrics!$N$2,IF(E179&lt;Metrics!$O$9,Metrics!$O$2,IF(E179&lt;Metrics!$P$9,Metrics!$P$2,Metrics!$Q$2))))))))))</f>
        <v>0</v>
      </c>
      <c r="U179">
        <f>IF(G179&lt;Metrics!$G$10,Metrics!$G$2,IF(G179&lt;Metrics!$H$10,Metrics!$H$2,IF(G179&lt;Metrics!$I$10,Metrics!$I$2,IF(G179&lt;Metrics!$J$10,Metrics!$J$2,IF(G179&lt;Metrics!$K$10,Metrics!$K$2,IF(G179&lt;Metrics!$L$10,Metrics!$L$2,IF(G179&lt;Metrics!$M$10,Metrics!$M$2,IF(G179&lt;Metrics!$N$10,Metrics!$N$2,IF(G179&lt;Metrics!$O$10,Metrics!$O$2,IF(G179&lt;Metrics!$P$10,Metrics!$P$2,Metrics!$Q$2))))))))))</f>
        <v>0</v>
      </c>
      <c r="V179">
        <f>IF(H179&lt;Metrics!$G$18,Metrics!$G$2,IF(H179&lt;Metrics!$H$18,Metrics!$H$2,IF(H179&lt;Metrics!$I$18,Metrics!$I$2,IF(H179&lt;Metrics!$J$18,Metrics!$J$2,IF(H179&lt;Metrics!$K$18,Metrics!$K$2,IF(H179&lt;Metrics!$L$18,Metrics!$L$2,IF(H179&lt;Metrics!$M$18,Metrics!$M$2,IF(H179&lt;Metrics!$N$18,Metrics!$N$2,IF(H179&lt;Metrics!$O$18,Metrics!$O$2,IF(H179&lt;Metrics!$P$18,Metrics!$P$2,Metrics!$Q$2))))))))))</f>
        <v>4</v>
      </c>
      <c r="W179">
        <f>IF(I179&lt;Metrics!$G$19,Metrics!$G$2,IF(I179&lt;Metrics!$H$19,Metrics!$H$2,IF(I179&lt;Metrics!$I$19,Metrics!$I$2,IF(I179&lt;Metrics!$J$19,Metrics!$J$2,IF(I179&lt;Metrics!$K$19,Metrics!$K$2,IF(I179&lt;Metrics!$L$19,Metrics!$L$2,IF(I179&lt;Metrics!$M$19,Metrics!$M$2,IF(I179&lt;Metrics!$N$19,Metrics!$N$2,IF(I179&lt;Metrics!$O$19,Metrics!$O$2,IF(I179&lt;Metrics!$P$19,Metrics!$P$2,Metrics!$Q$2))))))))))</f>
        <v>3</v>
      </c>
      <c r="X179">
        <f>IF(J179&lt;Metrics!$G$20,Metrics!$G$2,IF(J179&lt;Metrics!$H$20,Metrics!$H$2,IF(J179&lt;Metrics!$I$20,Metrics!$I$2,IF(J179&lt;Metrics!$J$20,Metrics!$J$2,IF(J179&lt;Metrics!$K$20,Metrics!$K$2,IF(J179&lt;Metrics!$L$20,Metrics!$L$2,IF(J179&lt;Metrics!$M$20,Metrics!$M$2,IF(J179&lt;Metrics!$N$20,Metrics!$N$2,IF(J179&lt;Metrics!$O$20,Metrics!$O$2,IF(J179&lt;Metrics!$P$20,Metrics!$P$2,Metrics!$Q$2))))))))))</f>
        <v>0</v>
      </c>
      <c r="Y179">
        <f>IF(K179&lt;Metrics!$G$12,Metrics!$G$2,IF(K179&lt;Metrics!$H$12,Metrics!$H$2,IF(K179&lt;Metrics!$I$12,Metrics!$I$2,IF(K179&lt;Metrics!$J$12,Metrics!$J$2,IF(K179&lt;Metrics!$K$12,Metrics!$K$2,IF(K179&lt;Metrics!$L$12,Metrics!$L$2,IF(K179&lt;Metrics!$M$12,Metrics!$M$2,IF(K179&lt;Metrics!$N$12,Metrics!$N$2,IF(K179&lt;Metrics!$O$12,Metrics!$O$2,IF(K179&lt;Metrics!$P$12,Metrics!$P$2,Metrics!$Q$2))))))))))</f>
        <v>1</v>
      </c>
      <c r="Z179">
        <f>IF(L179&lt;Metrics!$G$13,Metrics!$G$2,IF(L179&lt;Metrics!$H$13,Metrics!$H$2,IF(L179&lt;Metrics!$I$13,Metrics!$I$2,IF(L179&lt;Metrics!$J$13,Metrics!$J$2,IF(L179&lt;Metrics!$K$13,Metrics!$K$2,IF(L179&lt;Metrics!$L$13,Metrics!$L$2,IF(L179&lt;Metrics!$M$13,Metrics!$M$2,IF(L179&lt;Metrics!$N$13,Metrics!$N$2,IF(L179&lt;Metrics!$O$13,Metrics!$O$2,IF(L179&lt;Metrics!$P$13,Metrics!$P$2,Metrics!$Q$2))))))))))</f>
        <v>3</v>
      </c>
      <c r="AA179">
        <f>IF(M179&lt;Metrics!$G$14,Metrics!$G$2,IF(M179&lt;Metrics!$H$14,Metrics!$H$2,IF(M179&lt;Metrics!$I$14,Metrics!$I$2,IF(M179&lt;Metrics!$J$14,Metrics!$J$2,IF(M179&lt;Metrics!$K$14,Metrics!$K$2,IF(M179&lt;Metrics!$L$14,Metrics!$L$2,IF(M179&lt;Metrics!$M$14,Metrics!$M$2,IF(M179&lt;Metrics!$N$14,Metrics!$N$2,IF(M179&lt;Metrics!$O$14,Metrics!$O$2,IF(M179&lt;Metrics!$P$14,Metrics!$P$2,Metrics!$Q$2))))))))))</f>
        <v>0</v>
      </c>
      <c r="AB179">
        <f>IF(N179&lt;Metrics!$G$16,Metrics!$G$2,IF(N179&lt;Metrics!$H$16,Metrics!$H$2,IF(N179&lt;Metrics!$I$16,Metrics!$I$2,IF(N179&lt;Metrics!$J$16,Metrics!$J$2,IF(N179&lt;Metrics!$K$16,Metrics!$K$2,IF(N179&lt;Metrics!$L$16,Metrics!$L$2,IF(N179&lt;Metrics!$M$16,Metrics!$M$2,IF(N179&lt;Metrics!$N$16,Metrics!$N$2,IF(N179&lt;Metrics!$O$16,Metrics!$O$2,IF(N179&lt;Metrics!$P$16,Metrics!$P$2,Metrics!$Q$2))))))))))</f>
        <v>5</v>
      </c>
      <c r="AC179">
        <f>IF(O179&lt;Metrics!$G$22,Metrics!$G$2,IF(O179&lt;Metrics!$H$22,Metrics!$H$2,IF(O179&lt;Metrics!$I$22,Metrics!$I$2,IF(O179&lt;Metrics!$J$22,Metrics!$J$2,IF(O179&lt;Metrics!$K$22,Metrics!$K$2,IF(O179&lt;Metrics!$L$22,Metrics!$L$2,IF(O179&lt;Metrics!$M$22,Metrics!$M$2,IF(O179&lt;Metrics!$N$22,Metrics!$N$2,IF(O179&lt;Metrics!$O$22,Metrics!$O$2,IF(O179&lt;Metrics!$P$22,Metrics!$P$2,Metrics!$Q$2))))))))))</f>
        <v>0</v>
      </c>
      <c r="AD179" s="38">
        <f>(P179*Metrics!F$4)+(Q179*Metrics!F$8)+(S179*Metrics!F$9)+(U179*Metrics!F$10)+(V179*Metrics!F$18)+('Final Metrics'!W150*Metrics!F$19)+('Final Metrics'!X150*Metrics!F$20)+('Final Metrics'!Y150*Metrics!F$12)+('Final Metrics'!Z150*Metrics!F$13)+('Final Metrics'!AA150*Metrics!F$14)+('Final Metrics'!AB150*Metrics!F$16)</f>
        <v>70.5</v>
      </c>
      <c r="AE179" s="39">
        <f>AD179/AD$1</f>
        <v>7.0499999999999993E-2</v>
      </c>
    </row>
    <row r="180" spans="1:31">
      <c r="A180" s="12" t="s">
        <v>440</v>
      </c>
      <c r="B180" s="14">
        <v>514</v>
      </c>
      <c r="C180" s="16">
        <v>4.7307692307692308</v>
      </c>
      <c r="D180" s="14">
        <v>1333</v>
      </c>
      <c r="E180" s="14">
        <v>1333</v>
      </c>
      <c r="F180" s="14"/>
      <c r="G180" s="14">
        <v>6059.5</v>
      </c>
      <c r="H180" s="98">
        <v>62</v>
      </c>
      <c r="I180" s="98">
        <v>886</v>
      </c>
      <c r="J180" s="98">
        <v>72</v>
      </c>
      <c r="K180" s="98">
        <v>19797</v>
      </c>
      <c r="L180" s="98">
        <v>4186</v>
      </c>
      <c r="M180" s="98">
        <v>31464</v>
      </c>
      <c r="N180" s="98">
        <v>83</v>
      </c>
      <c r="O180" s="48">
        <v>2594</v>
      </c>
      <c r="P180">
        <f>IF(B180&lt;Metrics!$G$4,Metrics!$G$2,IF(B180&lt;Metrics!$H$4,Metrics!$H$2,IF(B180&lt;Metrics!$I$4,Metrics!$I$2,IF(B180&lt;Metrics!$J$4,Metrics!$J$2,IF(B180&lt;Metrics!$K$4,Metrics!$K$2,IF(B180&lt;Metrics!$L$4,Metrics!$L$2,IF(B180&lt;Metrics!$M$4,Metrics!$M$2,IF(B180&lt;Metrics!$N$4,Metrics!$N$2,IF(B180&lt;Metrics!$O$4,Metrics!$O$2,IF(B180&lt;Metrics!$P$4,Metrics!$P$2,Metrics!Q$2))))))))))</f>
        <v>5</v>
      </c>
      <c r="Q180">
        <f>IF(C180=Metrics!$G$8,Metrics!$G$2,IF(C180&lt;Metrics!$H$8,Metrics!$H$2,IF(C180&lt;Metrics!$I$8,Metrics!$I$2,IF(C180&lt;Metrics!$J$8,Metrics!$J$2,IF(C180&lt;Metrics!$K$8,Metrics!$K$2,IF(C180&lt;Metrics!$L$8,Metrics!$L$2,IF(C180&lt;Metrics!$M$8,Metrics!$M$2,IF(C180&lt;Metrics!$N$8,Metrics!$N$2,IF(C180&lt;Metrics!$O$8,Metrics!$O$2,IF(C180&lt;Metrics!$P$8,Metrics!$P$2,Metrics!$Q$2))))))))))</f>
        <v>9</v>
      </c>
      <c r="S180">
        <f>IF(E180&lt;Metrics!$G$9,Metrics!$G$2,IF(E180&lt;Metrics!$H$9,Metrics!$H$2,IF(E180&lt;Metrics!$I$9,Metrics!$I$2,IF(E180&lt;Metrics!$J$9,Metrics!$J$2,IF(E180&lt;Metrics!$K$9,Metrics!$K$2,IF(E180&lt;Metrics!$L$9,Metrics!$L$2,IF(E180&lt;Metrics!$M$9,Metrics!$M$2,IF(E180&lt;Metrics!$N$9,Metrics!$N$2,IF(E180&lt;Metrics!$O$9,Metrics!$O$2,IF(E180&lt;Metrics!$P$9,Metrics!$P$2,Metrics!$Q$2))))))))))</f>
        <v>10</v>
      </c>
      <c r="U180">
        <f>IF(G180&lt;Metrics!$G$10,Metrics!$G$2,IF(G180&lt;Metrics!$H$10,Metrics!$H$2,IF(G180&lt;Metrics!$I$10,Metrics!$I$2,IF(G180&lt;Metrics!$J$10,Metrics!$J$2,IF(G180&lt;Metrics!$K$10,Metrics!$K$2,IF(G180&lt;Metrics!$L$10,Metrics!$L$2,IF(G180&lt;Metrics!$M$10,Metrics!$M$2,IF(G180&lt;Metrics!$N$10,Metrics!$N$2,IF(G180&lt;Metrics!$O$10,Metrics!$O$2,IF(G180&lt;Metrics!$P$10,Metrics!$P$2,Metrics!$Q$2))))))))))</f>
        <v>10</v>
      </c>
      <c r="V180">
        <f>IF(H180&lt;Metrics!$G$18,Metrics!$G$2,IF(H180&lt;Metrics!$H$18,Metrics!$H$2,IF(H180&lt;Metrics!$I$18,Metrics!$I$2,IF(H180&lt;Metrics!$J$18,Metrics!$J$2,IF(H180&lt;Metrics!$K$18,Metrics!$K$2,IF(H180&lt;Metrics!$L$18,Metrics!$L$2,IF(H180&lt;Metrics!$M$18,Metrics!$M$2,IF(H180&lt;Metrics!$N$18,Metrics!$N$2,IF(H180&lt;Metrics!$O$18,Metrics!$O$2,IF(H180&lt;Metrics!$P$18,Metrics!$P$2,Metrics!$Q$2))))))))))</f>
        <v>8</v>
      </c>
      <c r="W180">
        <f>IF(I180&lt;Metrics!$G$19,Metrics!$G$2,IF(I180&lt;Metrics!$H$19,Metrics!$H$2,IF(I180&lt;Metrics!$I$19,Metrics!$I$2,IF(I180&lt;Metrics!$J$19,Metrics!$J$2,IF(I180&lt;Metrics!$K$19,Metrics!$K$2,IF(I180&lt;Metrics!$L$19,Metrics!$L$2,IF(I180&lt;Metrics!$M$19,Metrics!$M$2,IF(I180&lt;Metrics!$N$19,Metrics!$N$2,IF(I180&lt;Metrics!$O$19,Metrics!$O$2,IF(I180&lt;Metrics!$P$19,Metrics!$P$2,Metrics!$Q$2))))))))))</f>
        <v>9</v>
      </c>
      <c r="X180">
        <f>IF(J180&lt;Metrics!$G$20,Metrics!$G$2,IF(J180&lt;Metrics!$H$20,Metrics!$H$2,IF(J180&lt;Metrics!$I$20,Metrics!$I$2,IF(J180&lt;Metrics!$J$20,Metrics!$J$2,IF(J180&lt;Metrics!$K$20,Metrics!$K$2,IF(J180&lt;Metrics!$L$20,Metrics!$L$2,IF(J180&lt;Metrics!$M$20,Metrics!$M$2,IF(J180&lt;Metrics!$N$20,Metrics!$N$2,IF(J180&lt;Metrics!$O$20,Metrics!$O$2,IF(J180&lt;Metrics!$P$20,Metrics!$P$2,Metrics!$Q$2))))))))))</f>
        <v>8</v>
      </c>
      <c r="Y180">
        <f>IF(K180&lt;Metrics!$G$12,Metrics!$G$2,IF(K180&lt;Metrics!$H$12,Metrics!$H$2,IF(K180&lt;Metrics!$I$12,Metrics!$I$2,IF(K180&lt;Metrics!$J$12,Metrics!$J$2,IF(K180&lt;Metrics!$K$12,Metrics!$K$2,IF(K180&lt;Metrics!$L$12,Metrics!$L$2,IF(K180&lt;Metrics!$M$12,Metrics!$M$2,IF(K180&lt;Metrics!$N$12,Metrics!$N$2,IF(K180&lt;Metrics!$O$12,Metrics!$O$2,IF(K180&lt;Metrics!$P$12,Metrics!$P$2,Metrics!$Q$2))))))))))</f>
        <v>5</v>
      </c>
      <c r="Z180">
        <f>IF(L180&lt;Metrics!$G$13,Metrics!$G$2,IF(L180&lt;Metrics!$H$13,Metrics!$H$2,IF(L180&lt;Metrics!$I$13,Metrics!$I$2,IF(L180&lt;Metrics!$J$13,Metrics!$J$2,IF(L180&lt;Metrics!$K$13,Metrics!$K$2,IF(L180&lt;Metrics!$L$13,Metrics!$L$2,IF(L180&lt;Metrics!$M$13,Metrics!$M$2,IF(L180&lt;Metrics!$N$13,Metrics!$N$2,IF(L180&lt;Metrics!$O$13,Metrics!$O$2,IF(L180&lt;Metrics!$P$13,Metrics!$P$2,Metrics!$Q$2))))))))))</f>
        <v>6</v>
      </c>
      <c r="AA180">
        <f>IF(M180&lt;Metrics!$G$14,Metrics!$G$2,IF(M180&lt;Metrics!$H$14,Metrics!$H$2,IF(M180&lt;Metrics!$I$14,Metrics!$I$2,IF(M180&lt;Metrics!$J$14,Metrics!$J$2,IF(M180&lt;Metrics!$K$14,Metrics!$K$2,IF(M180&lt;Metrics!$L$14,Metrics!$L$2,IF(M180&lt;Metrics!$M$14,Metrics!$M$2,IF(M180&lt;Metrics!$N$14,Metrics!$N$2,IF(M180&lt;Metrics!$O$14,Metrics!$O$2,IF(M180&lt;Metrics!$P$14,Metrics!$P$2,Metrics!$Q$2))))))))))</f>
        <v>7</v>
      </c>
      <c r="AB180">
        <f>IF(N180&lt;Metrics!$G$16,Metrics!$G$2,IF(N180&lt;Metrics!$H$16,Metrics!$H$2,IF(N180&lt;Metrics!$I$16,Metrics!$I$2,IF(N180&lt;Metrics!$J$16,Metrics!$J$2,IF(N180&lt;Metrics!$K$16,Metrics!$K$2,IF(N180&lt;Metrics!$L$16,Metrics!$L$2,IF(N180&lt;Metrics!$M$16,Metrics!$M$2,IF(N180&lt;Metrics!$N$16,Metrics!$N$2,IF(N180&lt;Metrics!$O$16,Metrics!$O$2,IF(N180&lt;Metrics!$P$16,Metrics!$P$2,Metrics!$Q$2))))))))))</f>
        <v>10</v>
      </c>
      <c r="AC180">
        <f>IF(O180&lt;Metrics!$G$22,Metrics!$G$2,IF(O180&lt;Metrics!$H$22,Metrics!$H$2,IF(O180&lt;Metrics!$I$22,Metrics!$I$2,IF(O180&lt;Metrics!$J$22,Metrics!$J$2,IF(O180&lt;Metrics!$K$22,Metrics!$K$2,IF(O180&lt;Metrics!$L$22,Metrics!$L$2,IF(O180&lt;Metrics!$M$22,Metrics!$M$2,IF(O180&lt;Metrics!$N$22,Metrics!$N$2,IF(O180&lt;Metrics!$O$22,Metrics!$O$2,IF(O180&lt;Metrics!$P$22,Metrics!$P$2,Metrics!$Q$2))))))))))</f>
        <v>4</v>
      </c>
      <c r="AD180" s="38">
        <f>(P180*Metrics!F$4)+(Q180*Metrics!F$8)+(S180*Metrics!F$9)+(U180*Metrics!F$10)+(V180*Metrics!F$18)+('Final Metrics'!W36*Metrics!F$19)+('Final Metrics'!X36*Metrics!F$20)+('Final Metrics'!Y36*Metrics!F$12)+('Final Metrics'!Z36*Metrics!F$13)+('Final Metrics'!AA36*Metrics!F$14)+('Final Metrics'!AB36*Metrics!F$16)</f>
        <v>456.375</v>
      </c>
      <c r="AE180" s="39">
        <f>AD180/AD$1</f>
        <v>0.45637499999999998</v>
      </c>
    </row>
    <row r="181" spans="1:31">
      <c r="A181" s="12" t="s">
        <v>443</v>
      </c>
      <c r="B181" s="14">
        <v>2000</v>
      </c>
      <c r="C181" s="16">
        <v>5</v>
      </c>
      <c r="D181" s="14">
        <v>14</v>
      </c>
      <c r="E181" s="14">
        <v>14</v>
      </c>
      <c r="F181" s="14"/>
      <c r="G181" s="14">
        <v>70</v>
      </c>
      <c r="H181" s="98">
        <v>77</v>
      </c>
      <c r="I181" s="98">
        <v>973</v>
      </c>
      <c r="J181" s="98">
        <v>86</v>
      </c>
      <c r="K181" s="98">
        <v>162055</v>
      </c>
      <c r="L181" s="98">
        <v>35270</v>
      </c>
      <c r="M181" s="98">
        <v>102732</v>
      </c>
      <c r="N181" s="98">
        <v>80</v>
      </c>
      <c r="O181" s="48">
        <v>2636</v>
      </c>
      <c r="P181">
        <f>IF(B181&lt;Metrics!$G$4,Metrics!$G$2,IF(B181&lt;Metrics!$H$4,Metrics!$H$2,IF(B181&lt;Metrics!$I$4,Metrics!$I$2,IF(B181&lt;Metrics!$J$4,Metrics!$J$2,IF(B181&lt;Metrics!$K$4,Metrics!$K$2,IF(B181&lt;Metrics!$L$4,Metrics!$L$2,IF(B181&lt;Metrics!$M$4,Metrics!$M$2,IF(B181&lt;Metrics!$N$4,Metrics!$N$2,IF(B181&lt;Metrics!$O$4,Metrics!$O$2,IF(B181&lt;Metrics!$P$4,Metrics!$P$2,Metrics!Q$2))))))))))</f>
        <v>7</v>
      </c>
      <c r="Q181">
        <f>IF(C181=Metrics!$G$8,Metrics!$G$2,IF(C181&lt;Metrics!$H$8,Metrics!$H$2,IF(C181&lt;Metrics!$I$8,Metrics!$I$2,IF(C181&lt;Metrics!$J$8,Metrics!$J$2,IF(C181&lt;Metrics!$K$8,Metrics!$K$2,IF(C181&lt;Metrics!$L$8,Metrics!$L$2,IF(C181&lt;Metrics!$M$8,Metrics!$M$2,IF(C181&lt;Metrics!$N$8,Metrics!$N$2,IF(C181&lt;Metrics!$O$8,Metrics!$O$2,IF(C181&lt;Metrics!$P$8,Metrics!$P$2,Metrics!$Q$2))))))))))</f>
        <v>10</v>
      </c>
      <c r="S181">
        <f>IF(E181&lt;Metrics!$G$9,Metrics!$G$2,IF(E181&lt;Metrics!$H$9,Metrics!$H$2,IF(E181&lt;Metrics!$I$9,Metrics!$I$2,IF(E181&lt;Metrics!$J$9,Metrics!$J$2,IF(E181&lt;Metrics!$K$9,Metrics!$K$2,IF(E181&lt;Metrics!$L$9,Metrics!$L$2,IF(E181&lt;Metrics!$M$9,Metrics!$M$2,IF(E181&lt;Metrics!$N$9,Metrics!$N$2,IF(E181&lt;Metrics!$O$9,Metrics!$O$2,IF(E181&lt;Metrics!$P$9,Metrics!$P$2,Metrics!$Q$2))))))))))</f>
        <v>0</v>
      </c>
      <c r="U181">
        <f>IF(G181&lt;Metrics!$G$10,Metrics!$G$2,IF(G181&lt;Metrics!$H$10,Metrics!$H$2,IF(G181&lt;Metrics!$I$10,Metrics!$I$2,IF(G181&lt;Metrics!$J$10,Metrics!$J$2,IF(G181&lt;Metrics!$K$10,Metrics!$K$2,IF(G181&lt;Metrics!$L$10,Metrics!$L$2,IF(G181&lt;Metrics!$M$10,Metrics!$M$2,IF(G181&lt;Metrics!$N$10,Metrics!$N$2,IF(G181&lt;Metrics!$O$10,Metrics!$O$2,IF(G181&lt;Metrics!$P$10,Metrics!$P$2,Metrics!$Q$2))))))))))</f>
        <v>3</v>
      </c>
      <c r="V181">
        <f>IF(H181&lt;Metrics!$G$18,Metrics!$G$2,IF(H181&lt;Metrics!$H$18,Metrics!$H$2,IF(H181&lt;Metrics!$I$18,Metrics!$I$2,IF(H181&lt;Metrics!$J$18,Metrics!$J$2,IF(H181&lt;Metrics!$K$18,Metrics!$K$2,IF(H181&lt;Metrics!$L$18,Metrics!$L$2,IF(H181&lt;Metrics!$M$18,Metrics!$M$2,IF(H181&lt;Metrics!$N$18,Metrics!$N$2,IF(H181&lt;Metrics!$O$18,Metrics!$O$2,IF(H181&lt;Metrics!$P$18,Metrics!$P$2,Metrics!$Q$2))))))))))</f>
        <v>10</v>
      </c>
      <c r="W181">
        <f>IF(I181&lt;Metrics!$G$19,Metrics!$G$2,IF(I181&lt;Metrics!$H$19,Metrics!$H$2,IF(I181&lt;Metrics!$I$19,Metrics!$I$2,IF(I181&lt;Metrics!$J$19,Metrics!$J$2,IF(I181&lt;Metrics!$K$19,Metrics!$K$2,IF(I181&lt;Metrics!$L$19,Metrics!$L$2,IF(I181&lt;Metrics!$M$19,Metrics!$M$2,IF(I181&lt;Metrics!$N$19,Metrics!$N$2,IF(I181&lt;Metrics!$O$19,Metrics!$O$2,IF(I181&lt;Metrics!$P$19,Metrics!$P$2,Metrics!$Q$2))))))))))</f>
        <v>10</v>
      </c>
      <c r="X181">
        <f>IF(J181&lt;Metrics!$G$20,Metrics!$G$2,IF(J181&lt;Metrics!$H$20,Metrics!$H$2,IF(J181&lt;Metrics!$I$20,Metrics!$I$2,IF(J181&lt;Metrics!$J$20,Metrics!$J$2,IF(J181&lt;Metrics!$K$20,Metrics!$K$2,IF(J181&lt;Metrics!$L$20,Metrics!$L$2,IF(J181&lt;Metrics!$M$20,Metrics!$M$2,IF(J181&lt;Metrics!$N$20,Metrics!$N$2,IF(J181&lt;Metrics!$O$20,Metrics!$O$2,IF(J181&lt;Metrics!$P$20,Metrics!$P$2,Metrics!$Q$2))))))))))</f>
        <v>10</v>
      </c>
      <c r="Y181">
        <f>IF(K181&lt;Metrics!$G$12,Metrics!$G$2,IF(K181&lt;Metrics!$H$12,Metrics!$H$2,IF(K181&lt;Metrics!$I$12,Metrics!$I$2,IF(K181&lt;Metrics!$J$12,Metrics!$J$2,IF(K181&lt;Metrics!$K$12,Metrics!$K$2,IF(K181&lt;Metrics!$L$12,Metrics!$L$2,IF(K181&lt;Metrics!$M$12,Metrics!$M$2,IF(K181&lt;Metrics!$N$12,Metrics!$N$2,IF(K181&lt;Metrics!$O$12,Metrics!$O$2,IF(K181&lt;Metrics!$P$12,Metrics!$P$2,Metrics!$Q$2))))))))))</f>
        <v>7</v>
      </c>
      <c r="Z181">
        <f>IF(L181&lt;Metrics!$G$13,Metrics!$G$2,IF(L181&lt;Metrics!$H$13,Metrics!$H$2,IF(L181&lt;Metrics!$I$13,Metrics!$I$2,IF(L181&lt;Metrics!$J$13,Metrics!$J$2,IF(L181&lt;Metrics!$K$13,Metrics!$K$2,IF(L181&lt;Metrics!$L$13,Metrics!$L$2,IF(L181&lt;Metrics!$M$13,Metrics!$M$2,IF(L181&lt;Metrics!$N$13,Metrics!$N$2,IF(L181&lt;Metrics!$O$13,Metrics!$O$2,IF(L181&lt;Metrics!$P$13,Metrics!$P$2,Metrics!$Q$2))))))))))</f>
        <v>10</v>
      </c>
      <c r="AA181">
        <f>IF(M181&lt;Metrics!$G$14,Metrics!$G$2,IF(M181&lt;Metrics!$H$14,Metrics!$H$2,IF(M181&lt;Metrics!$I$14,Metrics!$I$2,IF(M181&lt;Metrics!$J$14,Metrics!$J$2,IF(M181&lt;Metrics!$K$14,Metrics!$K$2,IF(M181&lt;Metrics!$L$14,Metrics!$L$2,IF(M181&lt;Metrics!$M$14,Metrics!$M$2,IF(M181&lt;Metrics!$N$14,Metrics!$N$2,IF(M181&lt;Metrics!$O$14,Metrics!$O$2,IF(M181&lt;Metrics!$P$14,Metrics!$P$2,Metrics!$Q$2))))))))))</f>
        <v>9</v>
      </c>
      <c r="AB181">
        <f>IF(N181&lt;Metrics!$G$16,Metrics!$G$2,IF(N181&lt;Metrics!$H$16,Metrics!$H$2,IF(N181&lt;Metrics!$I$16,Metrics!$I$2,IF(N181&lt;Metrics!$J$16,Metrics!$J$2,IF(N181&lt;Metrics!$K$16,Metrics!$K$2,IF(N181&lt;Metrics!$L$16,Metrics!$L$2,IF(N181&lt;Metrics!$M$16,Metrics!$M$2,IF(N181&lt;Metrics!$N$16,Metrics!$N$2,IF(N181&lt;Metrics!$O$16,Metrics!$O$2,IF(N181&lt;Metrics!$P$16,Metrics!$P$2,Metrics!$Q$2))))))))))</f>
        <v>10</v>
      </c>
      <c r="AC181">
        <f>IF(O181&lt;Metrics!$G$22,Metrics!$G$2,IF(O181&lt;Metrics!$H$22,Metrics!$H$2,IF(O181&lt;Metrics!$I$22,Metrics!$I$2,IF(O181&lt;Metrics!$J$22,Metrics!$J$2,IF(O181&lt;Metrics!$K$22,Metrics!$K$2,IF(O181&lt;Metrics!$L$22,Metrics!$L$2,IF(O181&lt;Metrics!$M$22,Metrics!$M$2,IF(O181&lt;Metrics!$N$22,Metrics!$N$2,IF(O181&lt;Metrics!$O$22,Metrics!$O$2,IF(O181&lt;Metrics!$P$22,Metrics!$P$2,Metrics!$Q$2))))))))))</f>
        <v>4</v>
      </c>
      <c r="AD181" s="38">
        <f>(P181*Metrics!F$4)+(Q181*Metrics!F$8)+(S181*Metrics!F$9)+(U181*Metrics!F$10)+(V181*Metrics!F$18)+('Final Metrics'!W16*Metrics!F$19)+('Final Metrics'!X16*Metrics!F$20)+('Final Metrics'!Y16*Metrics!F$12)+('Final Metrics'!Z16*Metrics!F$13)+('Final Metrics'!AA16*Metrics!F$14)+('Final Metrics'!AB16*Metrics!F$16)</f>
        <v>351.5</v>
      </c>
      <c r="AE181" s="39">
        <f>AD181/AD$1</f>
        <v>0.35149999999999998</v>
      </c>
    </row>
    <row r="182" spans="1:31">
      <c r="A182" s="12" t="s">
        <v>445</v>
      </c>
      <c r="B182" s="14">
        <v>2</v>
      </c>
      <c r="C182" s="16"/>
      <c r="D182" s="14"/>
      <c r="E182" s="14"/>
      <c r="F182" s="14"/>
      <c r="G182" s="14">
        <v>0</v>
      </c>
      <c r="H182" s="98">
        <v>8</v>
      </c>
      <c r="I182" s="98">
        <v>612</v>
      </c>
      <c r="J182" s="98">
        <v>29</v>
      </c>
      <c r="K182" s="98">
        <v>330</v>
      </c>
      <c r="L182" s="98">
        <v>177</v>
      </c>
      <c r="M182" s="98">
        <v>1679</v>
      </c>
      <c r="N182" s="98">
        <v>41</v>
      </c>
      <c r="O182" s="45">
        <v>15</v>
      </c>
      <c r="P182">
        <f>IF(B182&lt;Metrics!$G$4,Metrics!$G$2,IF(B182&lt;Metrics!$H$4,Metrics!$H$2,IF(B182&lt;Metrics!$I$4,Metrics!$I$2,IF(B182&lt;Metrics!$J$4,Metrics!$J$2,IF(B182&lt;Metrics!$K$4,Metrics!$K$2,IF(B182&lt;Metrics!$L$4,Metrics!$L$2,IF(B182&lt;Metrics!$M$4,Metrics!$M$2,IF(B182&lt;Metrics!$N$4,Metrics!$N$2,IF(B182&lt;Metrics!$O$4,Metrics!$O$2,IF(B182&lt;Metrics!$P$4,Metrics!$P$2,Metrics!Q$2))))))))))</f>
        <v>0</v>
      </c>
      <c r="Q182">
        <f>IF(C182=Metrics!$G$8,Metrics!$G$2,IF(C182&lt;Metrics!$H$8,Metrics!$H$2,IF(C182&lt;Metrics!$I$8,Metrics!$I$2,IF(C182&lt;Metrics!$J$8,Metrics!$J$2,IF(C182&lt;Metrics!$K$8,Metrics!$K$2,IF(C182&lt;Metrics!$L$8,Metrics!$L$2,IF(C182&lt;Metrics!$M$8,Metrics!$M$2,IF(C182&lt;Metrics!$N$8,Metrics!$N$2,IF(C182&lt;Metrics!$O$8,Metrics!$O$2,IF(C182&lt;Metrics!$P$8,Metrics!$P$2,Metrics!$Q$2))))))))))</f>
        <v>0</v>
      </c>
      <c r="S182">
        <f>IF(E182&lt;Metrics!$G$9,Metrics!$G$2,IF(E182&lt;Metrics!$H$9,Metrics!$H$2,IF(E182&lt;Metrics!$I$9,Metrics!$I$2,IF(E182&lt;Metrics!$J$9,Metrics!$J$2,IF(E182&lt;Metrics!$K$9,Metrics!$K$2,IF(E182&lt;Metrics!$L$9,Metrics!$L$2,IF(E182&lt;Metrics!$M$9,Metrics!$M$2,IF(E182&lt;Metrics!$N$9,Metrics!$N$2,IF(E182&lt;Metrics!$O$9,Metrics!$O$2,IF(E182&lt;Metrics!$P$9,Metrics!$P$2,Metrics!$Q$2))))))))))</f>
        <v>0</v>
      </c>
      <c r="U182">
        <f>IF(G182&lt;Metrics!$G$10,Metrics!$G$2,IF(G182&lt;Metrics!$H$10,Metrics!$H$2,IF(G182&lt;Metrics!$I$10,Metrics!$I$2,IF(G182&lt;Metrics!$J$10,Metrics!$J$2,IF(G182&lt;Metrics!$K$10,Metrics!$K$2,IF(G182&lt;Metrics!$L$10,Metrics!$L$2,IF(G182&lt;Metrics!$M$10,Metrics!$M$2,IF(G182&lt;Metrics!$N$10,Metrics!$N$2,IF(G182&lt;Metrics!$O$10,Metrics!$O$2,IF(G182&lt;Metrics!$P$10,Metrics!$P$2,Metrics!$Q$2))))))))))</f>
        <v>0</v>
      </c>
      <c r="V182">
        <f>IF(H182&lt;Metrics!$G$18,Metrics!$G$2,IF(H182&lt;Metrics!$H$18,Metrics!$H$2,IF(H182&lt;Metrics!$I$18,Metrics!$I$2,IF(H182&lt;Metrics!$J$18,Metrics!$J$2,IF(H182&lt;Metrics!$K$18,Metrics!$K$2,IF(H182&lt;Metrics!$L$18,Metrics!$L$2,IF(H182&lt;Metrics!$M$18,Metrics!$M$2,IF(H182&lt;Metrics!$N$18,Metrics!$N$2,IF(H182&lt;Metrics!$O$18,Metrics!$O$2,IF(H182&lt;Metrics!$P$18,Metrics!$P$2,Metrics!$Q$2))))))))))</f>
        <v>0</v>
      </c>
      <c r="W182">
        <f>IF(I182&lt;Metrics!$G$19,Metrics!$G$2,IF(I182&lt;Metrics!$H$19,Metrics!$H$2,IF(I182&lt;Metrics!$I$19,Metrics!$I$2,IF(I182&lt;Metrics!$J$19,Metrics!$J$2,IF(I182&lt;Metrics!$K$19,Metrics!$K$2,IF(I182&lt;Metrics!$L$19,Metrics!$L$2,IF(I182&lt;Metrics!$M$19,Metrics!$M$2,IF(I182&lt;Metrics!$N$19,Metrics!$N$2,IF(I182&lt;Metrics!$O$19,Metrics!$O$2,IF(I182&lt;Metrics!$P$19,Metrics!$P$2,Metrics!$Q$2))))))))))</f>
        <v>3</v>
      </c>
      <c r="X182">
        <f>IF(J182&lt;Metrics!$G$20,Metrics!$G$2,IF(J182&lt;Metrics!$H$20,Metrics!$H$2,IF(J182&lt;Metrics!$I$20,Metrics!$I$2,IF(J182&lt;Metrics!$J$20,Metrics!$J$2,IF(J182&lt;Metrics!$K$20,Metrics!$K$2,IF(J182&lt;Metrics!$L$20,Metrics!$L$2,IF(J182&lt;Metrics!$M$20,Metrics!$M$2,IF(J182&lt;Metrics!$N$20,Metrics!$N$2,IF(J182&lt;Metrics!$O$20,Metrics!$O$2,IF(J182&lt;Metrics!$P$20,Metrics!$P$2,Metrics!$Q$2))))))))))</f>
        <v>1</v>
      </c>
      <c r="Y182">
        <f>IF(K182&lt;Metrics!$G$12,Metrics!$G$2,IF(K182&lt;Metrics!$H$12,Metrics!$H$2,IF(K182&lt;Metrics!$I$12,Metrics!$I$2,IF(K182&lt;Metrics!$J$12,Metrics!$J$2,IF(K182&lt;Metrics!$K$12,Metrics!$K$2,IF(K182&lt;Metrics!$L$12,Metrics!$L$2,IF(K182&lt;Metrics!$M$12,Metrics!$M$2,IF(K182&lt;Metrics!$N$12,Metrics!$N$2,IF(K182&lt;Metrics!$O$12,Metrics!$O$2,IF(K182&lt;Metrics!$P$12,Metrics!$P$2,Metrics!$Q$2))))))))))</f>
        <v>0</v>
      </c>
      <c r="Z182">
        <f>IF(L182&lt;Metrics!$G$13,Metrics!$G$2,IF(L182&lt;Metrics!$H$13,Metrics!$H$2,IF(L182&lt;Metrics!$I$13,Metrics!$I$2,IF(L182&lt;Metrics!$J$13,Metrics!$J$2,IF(L182&lt;Metrics!$K$13,Metrics!$K$2,IF(L182&lt;Metrics!$L$13,Metrics!$L$2,IF(L182&lt;Metrics!$M$13,Metrics!$M$2,IF(L182&lt;Metrics!$N$13,Metrics!$N$2,IF(L182&lt;Metrics!$O$13,Metrics!$O$2,IF(L182&lt;Metrics!$P$13,Metrics!$P$2,Metrics!$Q$2))))))))))</f>
        <v>0</v>
      </c>
      <c r="AA182">
        <f>IF(M182&lt;Metrics!$G$14,Metrics!$G$2,IF(M182&lt;Metrics!$H$14,Metrics!$H$2,IF(M182&lt;Metrics!$I$14,Metrics!$I$2,IF(M182&lt;Metrics!$J$14,Metrics!$J$2,IF(M182&lt;Metrics!$K$14,Metrics!$K$2,IF(M182&lt;Metrics!$L$14,Metrics!$L$2,IF(M182&lt;Metrics!$M$14,Metrics!$M$2,IF(M182&lt;Metrics!$N$14,Metrics!$N$2,IF(M182&lt;Metrics!$O$14,Metrics!$O$2,IF(M182&lt;Metrics!$P$14,Metrics!$P$2,Metrics!$Q$2))))))))))</f>
        <v>1</v>
      </c>
      <c r="AB182">
        <f>IF(N182&lt;Metrics!$G$16,Metrics!$G$2,IF(N182&lt;Metrics!$H$16,Metrics!$H$2,IF(N182&lt;Metrics!$I$16,Metrics!$I$2,IF(N182&lt;Metrics!$J$16,Metrics!$J$2,IF(N182&lt;Metrics!$K$16,Metrics!$K$2,IF(N182&lt;Metrics!$L$16,Metrics!$L$2,IF(N182&lt;Metrics!$M$16,Metrics!$M$2,IF(N182&lt;Metrics!$N$16,Metrics!$N$2,IF(N182&lt;Metrics!$O$16,Metrics!$O$2,IF(N182&lt;Metrics!$P$16,Metrics!$P$2,Metrics!$Q$2))))))))))</f>
        <v>4</v>
      </c>
      <c r="AC182">
        <f>IF(O182&lt;Metrics!$G$22,Metrics!$G$2,IF(O182&lt;Metrics!$H$22,Metrics!$H$2,IF(O182&lt;Metrics!$I$22,Metrics!$I$2,IF(O182&lt;Metrics!$J$22,Metrics!$J$2,IF(O182&lt;Metrics!$K$22,Metrics!$K$2,IF(O182&lt;Metrics!$L$22,Metrics!$L$2,IF(O182&lt;Metrics!$M$22,Metrics!$M$2,IF(O182&lt;Metrics!$N$22,Metrics!$N$2,IF(O182&lt;Metrics!$O$22,Metrics!$O$2,IF(O182&lt;Metrics!$P$22,Metrics!$P$2,Metrics!$Q$2))))))))))</f>
        <v>1</v>
      </c>
      <c r="AD182" s="38">
        <f>(P182*Metrics!F$4)+(Q182*Metrics!F$8)+(S182*Metrics!F$9)+(U182*Metrics!F$10)+(V182*Metrics!F$18)+('Final Metrics'!W151*Metrics!F$19)+('Final Metrics'!X151*Metrics!F$20)+('Final Metrics'!Y151*Metrics!F$12)+('Final Metrics'!Z151*Metrics!F$13)+('Final Metrics'!AA151*Metrics!F$14)+('Final Metrics'!AB151*Metrics!F$16)</f>
        <v>76.125</v>
      </c>
      <c r="AE182" s="39">
        <f>AD182/AD$1</f>
        <v>7.6124999999999998E-2</v>
      </c>
    </row>
    <row r="183" spans="1:31">
      <c r="A183" s="12" t="s">
        <v>448</v>
      </c>
      <c r="B183" s="14">
        <v>25</v>
      </c>
      <c r="C183" s="16"/>
      <c r="D183" s="14"/>
      <c r="E183" s="14"/>
      <c r="F183" s="14"/>
      <c r="G183" s="14">
        <v>0</v>
      </c>
      <c r="H183" s="98">
        <v>47</v>
      </c>
      <c r="I183" s="98">
        <v>787</v>
      </c>
      <c r="J183" s="98">
        <v>71</v>
      </c>
      <c r="K183" s="98">
        <v>21370</v>
      </c>
      <c r="L183" s="98">
        <v>994</v>
      </c>
      <c r="M183" s="98">
        <v>7337</v>
      </c>
      <c r="N183" s="98">
        <v>70</v>
      </c>
      <c r="O183" s="45">
        <v>87</v>
      </c>
      <c r="P183">
        <f>IF(B183&lt;Metrics!$G$4,Metrics!$G$2,IF(B183&lt;Metrics!$H$4,Metrics!$H$2,IF(B183&lt;Metrics!$I$4,Metrics!$I$2,IF(B183&lt;Metrics!$J$4,Metrics!$J$2,IF(B183&lt;Metrics!$K$4,Metrics!$K$2,IF(B183&lt;Metrics!$L$4,Metrics!$L$2,IF(B183&lt;Metrics!$M$4,Metrics!$M$2,IF(B183&lt;Metrics!$N$4,Metrics!$N$2,IF(B183&lt;Metrics!$O$4,Metrics!$O$2,IF(B183&lt;Metrics!$P$4,Metrics!$P$2,Metrics!Q$2))))))))))</f>
        <v>0</v>
      </c>
      <c r="Q183">
        <f>IF(C183=Metrics!$G$8,Metrics!$G$2,IF(C183&lt;Metrics!$H$8,Metrics!$H$2,IF(C183&lt;Metrics!$I$8,Metrics!$I$2,IF(C183&lt;Metrics!$J$8,Metrics!$J$2,IF(C183&lt;Metrics!$K$8,Metrics!$K$2,IF(C183&lt;Metrics!$L$8,Metrics!$L$2,IF(C183&lt;Metrics!$M$8,Metrics!$M$2,IF(C183&lt;Metrics!$N$8,Metrics!$N$2,IF(C183&lt;Metrics!$O$8,Metrics!$O$2,IF(C183&lt;Metrics!$P$8,Metrics!$P$2,Metrics!$Q$2))))))))))</f>
        <v>0</v>
      </c>
      <c r="S183">
        <f>IF(E183&lt;Metrics!$G$9,Metrics!$G$2,IF(E183&lt;Metrics!$H$9,Metrics!$H$2,IF(E183&lt;Metrics!$I$9,Metrics!$I$2,IF(E183&lt;Metrics!$J$9,Metrics!$J$2,IF(E183&lt;Metrics!$K$9,Metrics!$K$2,IF(E183&lt;Metrics!$L$9,Metrics!$L$2,IF(E183&lt;Metrics!$M$9,Metrics!$M$2,IF(E183&lt;Metrics!$N$9,Metrics!$N$2,IF(E183&lt;Metrics!$O$9,Metrics!$O$2,IF(E183&lt;Metrics!$P$9,Metrics!$P$2,Metrics!$Q$2))))))))))</f>
        <v>0</v>
      </c>
      <c r="U183">
        <f>IF(G183&lt;Metrics!$G$10,Metrics!$G$2,IF(G183&lt;Metrics!$H$10,Metrics!$H$2,IF(G183&lt;Metrics!$I$10,Metrics!$I$2,IF(G183&lt;Metrics!$J$10,Metrics!$J$2,IF(G183&lt;Metrics!$K$10,Metrics!$K$2,IF(G183&lt;Metrics!$L$10,Metrics!$L$2,IF(G183&lt;Metrics!$M$10,Metrics!$M$2,IF(G183&lt;Metrics!$N$10,Metrics!$N$2,IF(G183&lt;Metrics!$O$10,Metrics!$O$2,IF(G183&lt;Metrics!$P$10,Metrics!$P$2,Metrics!$Q$2))))))))))</f>
        <v>0</v>
      </c>
      <c r="V183">
        <f>IF(H183&lt;Metrics!$G$18,Metrics!$G$2,IF(H183&lt;Metrics!$H$18,Metrics!$H$2,IF(H183&lt;Metrics!$I$18,Metrics!$I$2,IF(H183&lt;Metrics!$J$18,Metrics!$J$2,IF(H183&lt;Metrics!$K$18,Metrics!$K$2,IF(H183&lt;Metrics!$L$18,Metrics!$L$2,IF(H183&lt;Metrics!$M$18,Metrics!$M$2,IF(H183&lt;Metrics!$N$18,Metrics!$N$2,IF(H183&lt;Metrics!$O$18,Metrics!$O$2,IF(H183&lt;Metrics!$P$18,Metrics!$P$2,Metrics!$Q$2))))))))))</f>
        <v>6</v>
      </c>
      <c r="W183">
        <f>IF(I183&lt;Metrics!$G$19,Metrics!$G$2,IF(I183&lt;Metrics!$H$19,Metrics!$H$2,IF(I183&lt;Metrics!$I$19,Metrics!$I$2,IF(I183&lt;Metrics!$J$19,Metrics!$J$2,IF(I183&lt;Metrics!$K$19,Metrics!$K$2,IF(I183&lt;Metrics!$L$19,Metrics!$L$2,IF(I183&lt;Metrics!$M$19,Metrics!$M$2,IF(I183&lt;Metrics!$N$19,Metrics!$N$2,IF(I183&lt;Metrics!$O$19,Metrics!$O$2,IF(I183&lt;Metrics!$P$19,Metrics!$P$2,Metrics!$Q$2))))))))))</f>
        <v>7</v>
      </c>
      <c r="X183">
        <f>IF(J183&lt;Metrics!$G$20,Metrics!$G$2,IF(J183&lt;Metrics!$H$20,Metrics!$H$2,IF(J183&lt;Metrics!$I$20,Metrics!$I$2,IF(J183&lt;Metrics!$J$20,Metrics!$J$2,IF(J183&lt;Metrics!$K$20,Metrics!$K$2,IF(J183&lt;Metrics!$L$20,Metrics!$L$2,IF(J183&lt;Metrics!$M$20,Metrics!$M$2,IF(J183&lt;Metrics!$N$20,Metrics!$N$2,IF(J183&lt;Metrics!$O$20,Metrics!$O$2,IF(J183&lt;Metrics!$P$20,Metrics!$P$2,Metrics!$Q$2))))))))))</f>
        <v>8</v>
      </c>
      <c r="Y183">
        <f>IF(K183&lt;Metrics!$G$12,Metrics!$G$2,IF(K183&lt;Metrics!$H$12,Metrics!$H$2,IF(K183&lt;Metrics!$I$12,Metrics!$I$2,IF(K183&lt;Metrics!$J$12,Metrics!$J$2,IF(K183&lt;Metrics!$K$12,Metrics!$K$2,IF(K183&lt;Metrics!$L$12,Metrics!$L$2,IF(K183&lt;Metrics!$M$12,Metrics!$M$2,IF(K183&lt;Metrics!$N$12,Metrics!$N$2,IF(K183&lt;Metrics!$O$12,Metrics!$O$2,IF(K183&lt;Metrics!$P$12,Metrics!$P$2,Metrics!$Q$2))))))))))</f>
        <v>5</v>
      </c>
      <c r="Z183">
        <f>IF(L183&lt;Metrics!$G$13,Metrics!$G$2,IF(L183&lt;Metrics!$H$13,Metrics!$H$2,IF(L183&lt;Metrics!$I$13,Metrics!$I$2,IF(L183&lt;Metrics!$J$13,Metrics!$J$2,IF(L183&lt;Metrics!$K$13,Metrics!$K$2,IF(L183&lt;Metrics!$L$13,Metrics!$L$2,IF(L183&lt;Metrics!$M$13,Metrics!$M$2,IF(L183&lt;Metrics!$N$13,Metrics!$N$2,IF(L183&lt;Metrics!$O$13,Metrics!$O$2,IF(L183&lt;Metrics!$P$13,Metrics!$P$2,Metrics!$Q$2))))))))))</f>
        <v>3</v>
      </c>
      <c r="AA183">
        <f>IF(M183&lt;Metrics!$G$14,Metrics!$G$2,IF(M183&lt;Metrics!$H$14,Metrics!$H$2,IF(M183&lt;Metrics!$I$14,Metrics!$I$2,IF(M183&lt;Metrics!$J$14,Metrics!$J$2,IF(M183&lt;Metrics!$K$14,Metrics!$K$2,IF(M183&lt;Metrics!$L$14,Metrics!$L$2,IF(M183&lt;Metrics!$M$14,Metrics!$M$2,IF(M183&lt;Metrics!$N$14,Metrics!$N$2,IF(M183&lt;Metrics!$O$14,Metrics!$O$2,IF(M183&lt;Metrics!$P$14,Metrics!$P$2,Metrics!$Q$2))))))))))</f>
        <v>4</v>
      </c>
      <c r="AB183">
        <f>IF(N183&lt;Metrics!$G$16,Metrics!$G$2,IF(N183&lt;Metrics!$H$16,Metrics!$H$2,IF(N183&lt;Metrics!$I$16,Metrics!$I$2,IF(N183&lt;Metrics!$J$16,Metrics!$J$2,IF(N183&lt;Metrics!$K$16,Metrics!$K$2,IF(N183&lt;Metrics!$L$16,Metrics!$L$2,IF(N183&lt;Metrics!$M$16,Metrics!$M$2,IF(N183&lt;Metrics!$N$16,Metrics!$N$2,IF(N183&lt;Metrics!$O$16,Metrics!$O$2,IF(N183&lt;Metrics!$P$16,Metrics!$P$2,Metrics!$Q$2))))))))))</f>
        <v>9</v>
      </c>
      <c r="AC183">
        <f>IF(O183&lt;Metrics!$G$22,Metrics!$G$2,IF(O183&lt;Metrics!$H$22,Metrics!$H$2,IF(O183&lt;Metrics!$I$22,Metrics!$I$2,IF(O183&lt;Metrics!$J$22,Metrics!$J$2,IF(O183&lt;Metrics!$K$22,Metrics!$K$2,IF(O183&lt;Metrics!$L$22,Metrics!$L$2,IF(O183&lt;Metrics!$M$22,Metrics!$M$2,IF(O183&lt;Metrics!$N$22,Metrics!$N$2,IF(O183&lt;Metrics!$O$22,Metrics!$O$2,IF(O183&lt;Metrics!$P$22,Metrics!$P$2,Metrics!$Q$2))))))))))</f>
        <v>1</v>
      </c>
      <c r="AD183" s="38">
        <f>(P183*Metrics!F$4)+(Q183*Metrics!F$8)+(S183*Metrics!F$9)+(U183*Metrics!F$10)+(V183*Metrics!F$18)+('Final Metrics'!W97*Metrics!F$19)+('Final Metrics'!X97*Metrics!F$20)+('Final Metrics'!Y97*Metrics!F$12)+('Final Metrics'!Z97*Metrics!F$13)+('Final Metrics'!AA97*Metrics!F$14)+('Final Metrics'!AB97*Metrics!F$16)</f>
        <v>86.25</v>
      </c>
      <c r="AE183" s="39">
        <f>AD183/AD$1</f>
        <v>8.6249999999999993E-2</v>
      </c>
    </row>
    <row r="184" spans="1:31">
      <c r="A184" s="12" t="s">
        <v>451</v>
      </c>
      <c r="B184" s="14">
        <v>29</v>
      </c>
      <c r="C184" s="16">
        <v>4.666666666666667</v>
      </c>
      <c r="D184" s="14">
        <v>55</v>
      </c>
      <c r="E184" s="14">
        <v>55</v>
      </c>
      <c r="F184" s="14"/>
      <c r="G184" s="14">
        <v>258</v>
      </c>
      <c r="H184" s="98">
        <v>42</v>
      </c>
      <c r="I184" s="98">
        <v>719</v>
      </c>
      <c r="J184" s="98">
        <v>41</v>
      </c>
      <c r="K184" s="98">
        <v>1153</v>
      </c>
      <c r="L184" s="98">
        <v>163</v>
      </c>
      <c r="M184" s="98">
        <v>13556</v>
      </c>
      <c r="N184" s="98">
        <v>0</v>
      </c>
      <c r="O184" s="45">
        <v>9</v>
      </c>
      <c r="P184">
        <f>IF(B184&lt;Metrics!$G$4,Metrics!$G$2,IF(B184&lt;Metrics!$H$4,Metrics!$H$2,IF(B184&lt;Metrics!$I$4,Metrics!$I$2,IF(B184&lt;Metrics!$J$4,Metrics!$J$2,IF(B184&lt;Metrics!$K$4,Metrics!$K$2,IF(B184&lt;Metrics!$L$4,Metrics!$L$2,IF(B184&lt;Metrics!$M$4,Metrics!$M$2,IF(B184&lt;Metrics!$N$4,Metrics!$N$2,IF(B184&lt;Metrics!$O$4,Metrics!$O$2,IF(B184&lt;Metrics!$P$4,Metrics!$P$2,Metrics!Q$2))))))))))</f>
        <v>0</v>
      </c>
      <c r="Q184">
        <f>IF(C184=Metrics!$G$8,Metrics!$G$2,IF(C184&lt;Metrics!$H$8,Metrics!$H$2,IF(C184&lt;Metrics!$I$8,Metrics!$I$2,IF(C184&lt;Metrics!$J$8,Metrics!$J$2,IF(C184&lt;Metrics!$K$8,Metrics!$K$2,IF(C184&lt;Metrics!$L$8,Metrics!$L$2,IF(C184&lt;Metrics!$M$8,Metrics!$M$2,IF(C184&lt;Metrics!$N$8,Metrics!$N$2,IF(C184&lt;Metrics!$O$8,Metrics!$O$2,IF(C184&lt;Metrics!$P$8,Metrics!$P$2,Metrics!$Q$2))))))))))</f>
        <v>9</v>
      </c>
      <c r="S184">
        <f>IF(E184&lt;Metrics!$G$9,Metrics!$G$2,IF(E184&lt;Metrics!$H$9,Metrics!$H$2,IF(E184&lt;Metrics!$I$9,Metrics!$I$2,IF(E184&lt;Metrics!$J$9,Metrics!$J$2,IF(E184&lt;Metrics!$K$9,Metrics!$K$2,IF(E184&lt;Metrics!$L$9,Metrics!$L$2,IF(E184&lt;Metrics!$M$9,Metrics!$M$2,IF(E184&lt;Metrics!$N$9,Metrics!$N$2,IF(E184&lt;Metrics!$O$9,Metrics!$O$2,IF(E184&lt;Metrics!$P$9,Metrics!$P$2,Metrics!$Q$2))))))))))</f>
        <v>3</v>
      </c>
      <c r="U184">
        <f>IF(G184&lt;Metrics!$G$10,Metrics!$G$2,IF(G184&lt;Metrics!$H$10,Metrics!$H$2,IF(G184&lt;Metrics!$I$10,Metrics!$I$2,IF(G184&lt;Metrics!$J$10,Metrics!$J$2,IF(G184&lt;Metrics!$K$10,Metrics!$K$2,IF(G184&lt;Metrics!$L$10,Metrics!$L$2,IF(G184&lt;Metrics!$M$10,Metrics!$M$2,IF(G184&lt;Metrics!$N$10,Metrics!$N$2,IF(G184&lt;Metrics!$O$10,Metrics!$O$2,IF(G184&lt;Metrics!$P$10,Metrics!$P$2,Metrics!$Q$2))))))))))</f>
        <v>5</v>
      </c>
      <c r="V184">
        <f>IF(H184&lt;Metrics!$G$18,Metrics!$G$2,IF(H184&lt;Metrics!$H$18,Metrics!$H$2,IF(H184&lt;Metrics!$I$18,Metrics!$I$2,IF(H184&lt;Metrics!$J$18,Metrics!$J$2,IF(H184&lt;Metrics!$K$18,Metrics!$K$2,IF(H184&lt;Metrics!$L$18,Metrics!$L$2,IF(H184&lt;Metrics!$M$18,Metrics!$M$2,IF(H184&lt;Metrics!$N$18,Metrics!$N$2,IF(H184&lt;Metrics!$O$18,Metrics!$O$2,IF(H184&lt;Metrics!$P$18,Metrics!$P$2,Metrics!$Q$2))))))))))</f>
        <v>6</v>
      </c>
      <c r="W184">
        <f>IF(I184&lt;Metrics!$G$19,Metrics!$G$2,IF(I184&lt;Metrics!$H$19,Metrics!$H$2,IF(I184&lt;Metrics!$I$19,Metrics!$I$2,IF(I184&lt;Metrics!$J$19,Metrics!$J$2,IF(I184&lt;Metrics!$K$19,Metrics!$K$2,IF(I184&lt;Metrics!$L$19,Metrics!$L$2,IF(I184&lt;Metrics!$M$19,Metrics!$M$2,IF(I184&lt;Metrics!$N$19,Metrics!$N$2,IF(I184&lt;Metrics!$O$19,Metrics!$O$2,IF(I184&lt;Metrics!$P$19,Metrics!$P$2,Metrics!$Q$2))))))))))</f>
        <v>5</v>
      </c>
      <c r="X184">
        <f>IF(J184&lt;Metrics!$G$20,Metrics!$G$2,IF(J184&lt;Metrics!$H$20,Metrics!$H$2,IF(J184&lt;Metrics!$I$20,Metrics!$I$2,IF(J184&lt;Metrics!$J$20,Metrics!$J$2,IF(J184&lt;Metrics!$K$20,Metrics!$K$2,IF(J184&lt;Metrics!$L$20,Metrics!$L$2,IF(J184&lt;Metrics!$M$20,Metrics!$M$2,IF(J184&lt;Metrics!$N$20,Metrics!$N$2,IF(J184&lt;Metrics!$O$20,Metrics!$O$2,IF(J184&lt;Metrics!$P$20,Metrics!$P$2,Metrics!$Q$2))))))))))</f>
        <v>4</v>
      </c>
      <c r="Y184">
        <f>IF(K184&lt;Metrics!$G$12,Metrics!$G$2,IF(K184&lt;Metrics!$H$12,Metrics!$H$2,IF(K184&lt;Metrics!$I$12,Metrics!$I$2,IF(K184&lt;Metrics!$J$12,Metrics!$J$2,IF(K184&lt;Metrics!$K$12,Metrics!$K$2,IF(K184&lt;Metrics!$L$12,Metrics!$L$2,IF(K184&lt;Metrics!$M$12,Metrics!$M$2,IF(K184&lt;Metrics!$N$12,Metrics!$N$2,IF(K184&lt;Metrics!$O$12,Metrics!$O$2,IF(K184&lt;Metrics!$P$12,Metrics!$P$2,Metrics!$Q$2))))))))))</f>
        <v>1</v>
      </c>
      <c r="Z184">
        <f>IF(L184&lt;Metrics!$G$13,Metrics!$G$2,IF(L184&lt;Metrics!$H$13,Metrics!$H$2,IF(L184&lt;Metrics!$I$13,Metrics!$I$2,IF(L184&lt;Metrics!$J$13,Metrics!$J$2,IF(L184&lt;Metrics!$K$13,Metrics!$K$2,IF(L184&lt;Metrics!$L$13,Metrics!$L$2,IF(L184&lt;Metrics!$M$13,Metrics!$M$2,IF(L184&lt;Metrics!$N$13,Metrics!$N$2,IF(L184&lt;Metrics!$O$13,Metrics!$O$2,IF(L184&lt;Metrics!$P$13,Metrics!$P$2,Metrics!$Q$2))))))))))</f>
        <v>0</v>
      </c>
      <c r="AA184">
        <f>IF(M184&lt;Metrics!$G$14,Metrics!$G$2,IF(M184&lt;Metrics!$H$14,Metrics!$H$2,IF(M184&lt;Metrics!$I$14,Metrics!$I$2,IF(M184&lt;Metrics!$J$14,Metrics!$J$2,IF(M184&lt;Metrics!$K$14,Metrics!$K$2,IF(M184&lt;Metrics!$L$14,Metrics!$L$2,IF(M184&lt;Metrics!$M$14,Metrics!$M$2,IF(M184&lt;Metrics!$N$14,Metrics!$N$2,IF(M184&lt;Metrics!$O$14,Metrics!$O$2,IF(M184&lt;Metrics!$P$14,Metrics!$P$2,Metrics!$Q$2))))))))))</f>
        <v>5</v>
      </c>
      <c r="AB184">
        <f>IF(N184&lt;Metrics!$G$16,Metrics!$G$2,IF(N184&lt;Metrics!$H$16,Metrics!$H$2,IF(N184&lt;Metrics!$I$16,Metrics!$I$2,IF(N184&lt;Metrics!$J$16,Metrics!$J$2,IF(N184&lt;Metrics!$K$16,Metrics!$K$2,IF(N184&lt;Metrics!$L$16,Metrics!$L$2,IF(N184&lt;Metrics!$M$16,Metrics!$M$2,IF(N184&lt;Metrics!$N$16,Metrics!$N$2,IF(N184&lt;Metrics!$O$16,Metrics!$O$2,IF(N184&lt;Metrics!$P$16,Metrics!$P$2,Metrics!$Q$2))))))))))</f>
        <v>0</v>
      </c>
      <c r="AC184">
        <f>IF(O184&lt;Metrics!$G$22,Metrics!$G$2,IF(O184&lt;Metrics!$H$22,Metrics!$H$2,IF(O184&lt;Metrics!$I$22,Metrics!$I$2,IF(O184&lt;Metrics!$J$22,Metrics!$J$2,IF(O184&lt;Metrics!$K$22,Metrics!$K$2,IF(O184&lt;Metrics!$L$22,Metrics!$L$2,IF(O184&lt;Metrics!$M$22,Metrics!$M$2,IF(O184&lt;Metrics!$N$22,Metrics!$N$2,IF(O184&lt;Metrics!$O$22,Metrics!$O$2,IF(O184&lt;Metrics!$P$22,Metrics!$P$2,Metrics!$Q$2))))))))))</f>
        <v>1</v>
      </c>
      <c r="AD184" s="38">
        <f>(P184*Metrics!F$4)+(Q184*Metrics!F$8)+(S184*Metrics!F$9)+(U184*Metrics!F$10)+(V184*Metrics!F$18)+('Final Metrics'!W95*Metrics!F$19)+('Final Metrics'!X95*Metrics!F$20)+('Final Metrics'!Y95*Metrics!F$12)+('Final Metrics'!Z95*Metrics!F$13)+('Final Metrics'!AA95*Metrics!F$14)+('Final Metrics'!AB95*Metrics!F$16)</f>
        <v>284.25</v>
      </c>
      <c r="AE184" s="39">
        <f>AD184/AD$1</f>
        <v>0.28425</v>
      </c>
    </row>
    <row r="185" spans="1:31">
      <c r="A185" s="12" t="s">
        <v>455</v>
      </c>
      <c r="B185" s="14">
        <v>16</v>
      </c>
      <c r="C185" s="16">
        <v>4.5</v>
      </c>
      <c r="D185" s="14">
        <v>6</v>
      </c>
      <c r="E185" s="14">
        <v>6</v>
      </c>
      <c r="F185" s="14"/>
      <c r="G185" s="14">
        <v>27</v>
      </c>
      <c r="H185" s="98">
        <v>46</v>
      </c>
      <c r="I185" s="98">
        <v>767</v>
      </c>
      <c r="J185" s="98">
        <v>50</v>
      </c>
      <c r="K185" s="98">
        <v>2228</v>
      </c>
      <c r="L185" s="98">
        <v>448</v>
      </c>
      <c r="M185" s="98">
        <v>13494</v>
      </c>
      <c r="N185" s="98">
        <v>57</v>
      </c>
      <c r="O185" s="48">
        <v>0</v>
      </c>
      <c r="P185">
        <f>IF(B185&lt;Metrics!$G$4,Metrics!$G$2,IF(B185&lt;Metrics!$H$4,Metrics!$H$2,IF(B185&lt;Metrics!$I$4,Metrics!$I$2,IF(B185&lt;Metrics!$J$4,Metrics!$J$2,IF(B185&lt;Metrics!$K$4,Metrics!$K$2,IF(B185&lt;Metrics!$L$4,Metrics!$L$2,IF(B185&lt;Metrics!$M$4,Metrics!$M$2,IF(B185&lt;Metrics!$N$4,Metrics!$N$2,IF(B185&lt;Metrics!$O$4,Metrics!$O$2,IF(B185&lt;Metrics!$P$4,Metrics!$P$2,Metrics!Q$2))))))))))</f>
        <v>0</v>
      </c>
      <c r="Q185">
        <f>IF(C185=Metrics!$G$8,Metrics!$G$2,IF(C185&lt;Metrics!$H$8,Metrics!$H$2,IF(C185&lt;Metrics!$I$8,Metrics!$I$2,IF(C185&lt;Metrics!$J$8,Metrics!$J$2,IF(C185&lt;Metrics!$K$8,Metrics!$K$2,IF(C185&lt;Metrics!$L$8,Metrics!$L$2,IF(C185&lt;Metrics!$M$8,Metrics!$M$2,IF(C185&lt;Metrics!$N$8,Metrics!$N$2,IF(C185&lt;Metrics!$O$8,Metrics!$O$2,IF(C185&lt;Metrics!$P$8,Metrics!$P$2,Metrics!$Q$2))))))))))</f>
        <v>9</v>
      </c>
      <c r="S185">
        <f>IF(E185&lt;Metrics!$G$9,Metrics!$G$2,IF(E185&lt;Metrics!$H$9,Metrics!$H$2,IF(E185&lt;Metrics!$I$9,Metrics!$I$2,IF(E185&lt;Metrics!$J$9,Metrics!$J$2,IF(E185&lt;Metrics!$K$9,Metrics!$K$2,IF(E185&lt;Metrics!$L$9,Metrics!$L$2,IF(E185&lt;Metrics!$M$9,Metrics!$M$2,IF(E185&lt;Metrics!$N$9,Metrics!$N$2,IF(E185&lt;Metrics!$O$9,Metrics!$O$2,IF(E185&lt;Metrics!$P$9,Metrics!$P$2,Metrics!$Q$2))))))))))</f>
        <v>0</v>
      </c>
      <c r="U185">
        <f>IF(G185&lt;Metrics!$G$10,Metrics!$G$2,IF(G185&lt;Metrics!$H$10,Metrics!$H$2,IF(G185&lt;Metrics!$I$10,Metrics!$I$2,IF(G185&lt;Metrics!$J$10,Metrics!$J$2,IF(G185&lt;Metrics!$K$10,Metrics!$K$2,IF(G185&lt;Metrics!$L$10,Metrics!$L$2,IF(G185&lt;Metrics!$M$10,Metrics!$M$2,IF(G185&lt;Metrics!$N$10,Metrics!$N$2,IF(G185&lt;Metrics!$O$10,Metrics!$O$2,IF(G185&lt;Metrics!$P$10,Metrics!$P$2,Metrics!$Q$2))))))))))</f>
        <v>1</v>
      </c>
      <c r="V185">
        <f>IF(H185&lt;Metrics!$G$18,Metrics!$G$2,IF(H185&lt;Metrics!$H$18,Metrics!$H$2,IF(H185&lt;Metrics!$I$18,Metrics!$I$2,IF(H185&lt;Metrics!$J$18,Metrics!$J$2,IF(H185&lt;Metrics!$K$18,Metrics!$K$2,IF(H185&lt;Metrics!$L$18,Metrics!$L$2,IF(H185&lt;Metrics!$M$18,Metrics!$M$2,IF(H185&lt;Metrics!$N$18,Metrics!$N$2,IF(H185&lt;Metrics!$O$18,Metrics!$O$2,IF(H185&lt;Metrics!$P$18,Metrics!$P$2,Metrics!$Q$2))))))))))</f>
        <v>6</v>
      </c>
      <c r="W185">
        <f>IF(I185&lt;Metrics!$G$19,Metrics!$G$2,IF(I185&lt;Metrics!$H$19,Metrics!$H$2,IF(I185&lt;Metrics!$I$19,Metrics!$I$2,IF(I185&lt;Metrics!$J$19,Metrics!$J$2,IF(I185&lt;Metrics!$K$19,Metrics!$K$2,IF(I185&lt;Metrics!$L$19,Metrics!$L$2,IF(I185&lt;Metrics!$M$19,Metrics!$M$2,IF(I185&lt;Metrics!$N$19,Metrics!$N$2,IF(I185&lt;Metrics!$O$19,Metrics!$O$2,IF(I185&lt;Metrics!$P$19,Metrics!$P$2,Metrics!$Q$2))))))))))</f>
        <v>6</v>
      </c>
      <c r="X185">
        <f>IF(J185&lt;Metrics!$G$20,Metrics!$G$2,IF(J185&lt;Metrics!$H$20,Metrics!$H$2,IF(J185&lt;Metrics!$I$20,Metrics!$I$2,IF(J185&lt;Metrics!$J$20,Metrics!$J$2,IF(J185&lt;Metrics!$K$20,Metrics!$K$2,IF(J185&lt;Metrics!$L$20,Metrics!$L$2,IF(J185&lt;Metrics!$M$20,Metrics!$M$2,IF(J185&lt;Metrics!$N$20,Metrics!$N$2,IF(J185&lt;Metrics!$O$20,Metrics!$O$2,IF(J185&lt;Metrics!$P$20,Metrics!$P$2,Metrics!$Q$2))))))))))</f>
        <v>5</v>
      </c>
      <c r="Y185">
        <f>IF(K185&lt;Metrics!$G$12,Metrics!$G$2,IF(K185&lt;Metrics!$H$12,Metrics!$H$2,IF(K185&lt;Metrics!$I$12,Metrics!$I$2,IF(K185&lt;Metrics!$J$12,Metrics!$J$2,IF(K185&lt;Metrics!$K$12,Metrics!$K$2,IF(K185&lt;Metrics!$L$12,Metrics!$L$2,IF(K185&lt;Metrics!$M$12,Metrics!$M$2,IF(K185&lt;Metrics!$N$12,Metrics!$N$2,IF(K185&lt;Metrics!$O$12,Metrics!$O$2,IF(K185&lt;Metrics!$P$12,Metrics!$P$2,Metrics!$Q$2))))))))))</f>
        <v>2</v>
      </c>
      <c r="Z185">
        <f>IF(L185&lt;Metrics!$G$13,Metrics!$G$2,IF(L185&lt;Metrics!$H$13,Metrics!$H$2,IF(L185&lt;Metrics!$I$13,Metrics!$I$2,IF(L185&lt;Metrics!$J$13,Metrics!$J$2,IF(L185&lt;Metrics!$K$13,Metrics!$K$2,IF(L185&lt;Metrics!$L$13,Metrics!$L$2,IF(L185&lt;Metrics!$M$13,Metrics!$M$2,IF(L185&lt;Metrics!$N$13,Metrics!$N$2,IF(L185&lt;Metrics!$O$13,Metrics!$O$2,IF(L185&lt;Metrics!$P$13,Metrics!$P$2,Metrics!$Q$2))))))))))</f>
        <v>2</v>
      </c>
      <c r="AA185">
        <f>IF(M185&lt;Metrics!$G$14,Metrics!$G$2,IF(M185&lt;Metrics!$H$14,Metrics!$H$2,IF(M185&lt;Metrics!$I$14,Metrics!$I$2,IF(M185&lt;Metrics!$J$14,Metrics!$J$2,IF(M185&lt;Metrics!$K$14,Metrics!$K$2,IF(M185&lt;Metrics!$L$14,Metrics!$L$2,IF(M185&lt;Metrics!$M$14,Metrics!$M$2,IF(M185&lt;Metrics!$N$14,Metrics!$N$2,IF(M185&lt;Metrics!$O$14,Metrics!$O$2,IF(M185&lt;Metrics!$P$14,Metrics!$P$2,Metrics!$Q$2))))))))))</f>
        <v>5</v>
      </c>
      <c r="AB185">
        <f>IF(N185&lt;Metrics!$G$16,Metrics!$G$2,IF(N185&lt;Metrics!$H$16,Metrics!$H$2,IF(N185&lt;Metrics!$I$16,Metrics!$I$2,IF(N185&lt;Metrics!$J$16,Metrics!$J$2,IF(N185&lt;Metrics!$K$16,Metrics!$K$2,IF(N185&lt;Metrics!$L$16,Metrics!$L$2,IF(N185&lt;Metrics!$M$16,Metrics!$M$2,IF(N185&lt;Metrics!$N$16,Metrics!$N$2,IF(N185&lt;Metrics!$O$16,Metrics!$O$2,IF(N185&lt;Metrics!$P$16,Metrics!$P$2,Metrics!$Q$2))))))))))</f>
        <v>7</v>
      </c>
      <c r="AC185">
        <f>IF(O185&lt;Metrics!$G$22,Metrics!$G$2,IF(O185&lt;Metrics!$H$22,Metrics!$H$2,IF(O185&lt;Metrics!$I$22,Metrics!$I$2,IF(O185&lt;Metrics!$J$22,Metrics!$J$2,IF(O185&lt;Metrics!$K$22,Metrics!$K$2,IF(O185&lt;Metrics!$L$22,Metrics!$L$2,IF(O185&lt;Metrics!$M$22,Metrics!$M$2,IF(O185&lt;Metrics!$N$22,Metrics!$N$2,IF(O185&lt;Metrics!$O$22,Metrics!$O$2,IF(O185&lt;Metrics!$P$22,Metrics!$P$2,Metrics!$Q$2))))))))))</f>
        <v>0</v>
      </c>
      <c r="AD185" s="38">
        <f>(P185*Metrics!F$4)+(Q185*Metrics!F$8)+(S185*Metrics!F$9)+(U185*Metrics!F$10)+(V185*Metrics!F$18)+('Final Metrics'!W110*Metrics!F$19)+('Final Metrics'!X110*Metrics!F$20)+('Final Metrics'!Y110*Metrics!F$12)+('Final Metrics'!Z110*Metrics!F$13)+('Final Metrics'!AA110*Metrics!F$14)+('Final Metrics'!AB110*Metrics!F$16)</f>
        <v>275.5</v>
      </c>
      <c r="AE185" s="39">
        <f>AD185/AD$1</f>
        <v>0.27550000000000002</v>
      </c>
    </row>
    <row r="186" spans="1:31">
      <c r="A186" s="12" t="s">
        <v>458</v>
      </c>
      <c r="B186" s="14"/>
      <c r="C186" s="16"/>
      <c r="D186" s="14"/>
      <c r="E186" s="14"/>
      <c r="F186" s="14"/>
      <c r="G186" s="14">
        <v>0</v>
      </c>
      <c r="H186" s="98">
        <v>42</v>
      </c>
      <c r="I186" s="98">
        <v>747</v>
      </c>
      <c r="J186" s="98">
        <v>43</v>
      </c>
      <c r="K186" s="98">
        <v>2651</v>
      </c>
      <c r="L186" s="98">
        <v>841</v>
      </c>
      <c r="M186" s="98">
        <v>7179</v>
      </c>
      <c r="N186" s="98"/>
      <c r="O186" s="45">
        <v>26905</v>
      </c>
      <c r="P186">
        <f>IF(B186&lt;Metrics!$G$4,Metrics!$G$2,IF(B186&lt;Metrics!$H$4,Metrics!$H$2,IF(B186&lt;Metrics!$I$4,Metrics!$I$2,IF(B186&lt;Metrics!$J$4,Metrics!$J$2,IF(B186&lt;Metrics!$K$4,Metrics!$K$2,IF(B186&lt;Metrics!$L$4,Metrics!$L$2,IF(B186&lt;Metrics!$M$4,Metrics!$M$2,IF(B186&lt;Metrics!$N$4,Metrics!$N$2,IF(B186&lt;Metrics!$O$4,Metrics!$O$2,IF(B186&lt;Metrics!$P$4,Metrics!$P$2,Metrics!Q$2))))))))))</f>
        <v>0</v>
      </c>
      <c r="Q186">
        <f>IF(C186=Metrics!$G$8,Metrics!$G$2,IF(C186&lt;Metrics!$H$8,Metrics!$H$2,IF(C186&lt;Metrics!$I$8,Metrics!$I$2,IF(C186&lt;Metrics!$J$8,Metrics!$J$2,IF(C186&lt;Metrics!$K$8,Metrics!$K$2,IF(C186&lt;Metrics!$L$8,Metrics!$L$2,IF(C186&lt;Metrics!$M$8,Metrics!$M$2,IF(C186&lt;Metrics!$N$8,Metrics!$N$2,IF(C186&lt;Metrics!$O$8,Metrics!$O$2,IF(C186&lt;Metrics!$P$8,Metrics!$P$2,Metrics!$Q$2))))))))))</f>
        <v>0</v>
      </c>
      <c r="S186">
        <f>IF(E186&lt;Metrics!$G$9,Metrics!$G$2,IF(E186&lt;Metrics!$H$9,Metrics!$H$2,IF(E186&lt;Metrics!$I$9,Metrics!$I$2,IF(E186&lt;Metrics!$J$9,Metrics!$J$2,IF(E186&lt;Metrics!$K$9,Metrics!$K$2,IF(E186&lt;Metrics!$L$9,Metrics!$L$2,IF(E186&lt;Metrics!$M$9,Metrics!$M$2,IF(E186&lt;Metrics!$N$9,Metrics!$N$2,IF(E186&lt;Metrics!$O$9,Metrics!$O$2,IF(E186&lt;Metrics!$P$9,Metrics!$P$2,Metrics!$Q$2))))))))))</f>
        <v>0</v>
      </c>
      <c r="U186">
        <f>IF(G186&lt;Metrics!$G$10,Metrics!$G$2,IF(G186&lt;Metrics!$H$10,Metrics!$H$2,IF(G186&lt;Metrics!$I$10,Metrics!$I$2,IF(G186&lt;Metrics!$J$10,Metrics!$J$2,IF(G186&lt;Metrics!$K$10,Metrics!$K$2,IF(G186&lt;Metrics!$L$10,Metrics!$L$2,IF(G186&lt;Metrics!$M$10,Metrics!$M$2,IF(G186&lt;Metrics!$N$10,Metrics!$N$2,IF(G186&lt;Metrics!$O$10,Metrics!$O$2,IF(G186&lt;Metrics!$P$10,Metrics!$P$2,Metrics!$Q$2))))))))))</f>
        <v>0</v>
      </c>
      <c r="V186">
        <f>IF(H186&lt;Metrics!$G$18,Metrics!$G$2,IF(H186&lt;Metrics!$H$18,Metrics!$H$2,IF(H186&lt;Metrics!$I$18,Metrics!$I$2,IF(H186&lt;Metrics!$J$18,Metrics!$J$2,IF(H186&lt;Metrics!$K$18,Metrics!$K$2,IF(H186&lt;Metrics!$L$18,Metrics!$L$2,IF(H186&lt;Metrics!$M$18,Metrics!$M$2,IF(H186&lt;Metrics!$N$18,Metrics!$N$2,IF(H186&lt;Metrics!$O$18,Metrics!$O$2,IF(H186&lt;Metrics!$P$18,Metrics!$P$2,Metrics!$Q$2))))))))))</f>
        <v>6</v>
      </c>
      <c r="W186">
        <f>IF(I186&lt;Metrics!$G$19,Metrics!$G$2,IF(I186&lt;Metrics!$H$19,Metrics!$H$2,IF(I186&lt;Metrics!$I$19,Metrics!$I$2,IF(I186&lt;Metrics!$J$19,Metrics!$J$2,IF(I186&lt;Metrics!$K$19,Metrics!$K$2,IF(I186&lt;Metrics!$L$19,Metrics!$L$2,IF(I186&lt;Metrics!$M$19,Metrics!$M$2,IF(I186&lt;Metrics!$N$19,Metrics!$N$2,IF(I186&lt;Metrics!$O$19,Metrics!$O$2,IF(I186&lt;Metrics!$P$19,Metrics!$P$2,Metrics!$Q$2))))))))))</f>
        <v>6</v>
      </c>
      <c r="X186">
        <f>IF(J186&lt;Metrics!$G$20,Metrics!$G$2,IF(J186&lt;Metrics!$H$20,Metrics!$H$2,IF(J186&lt;Metrics!$I$20,Metrics!$I$2,IF(J186&lt;Metrics!$J$20,Metrics!$J$2,IF(J186&lt;Metrics!$K$20,Metrics!$K$2,IF(J186&lt;Metrics!$L$20,Metrics!$L$2,IF(J186&lt;Metrics!$M$20,Metrics!$M$2,IF(J186&lt;Metrics!$N$20,Metrics!$N$2,IF(J186&lt;Metrics!$O$20,Metrics!$O$2,IF(J186&lt;Metrics!$P$20,Metrics!$P$2,Metrics!$Q$2))))))))))</f>
        <v>4</v>
      </c>
      <c r="Y186">
        <f>IF(K186&lt;Metrics!$G$12,Metrics!$G$2,IF(K186&lt;Metrics!$H$12,Metrics!$H$2,IF(K186&lt;Metrics!$I$12,Metrics!$I$2,IF(K186&lt;Metrics!$J$12,Metrics!$J$2,IF(K186&lt;Metrics!$K$12,Metrics!$K$2,IF(K186&lt;Metrics!$L$12,Metrics!$L$2,IF(K186&lt;Metrics!$M$12,Metrics!$M$2,IF(K186&lt;Metrics!$N$12,Metrics!$N$2,IF(K186&lt;Metrics!$O$12,Metrics!$O$2,IF(K186&lt;Metrics!$P$12,Metrics!$P$2,Metrics!$Q$2))))))))))</f>
        <v>2</v>
      </c>
      <c r="Z186">
        <f>IF(L186&lt;Metrics!$G$13,Metrics!$G$2,IF(L186&lt;Metrics!$H$13,Metrics!$H$2,IF(L186&lt;Metrics!$I$13,Metrics!$I$2,IF(L186&lt;Metrics!$J$13,Metrics!$J$2,IF(L186&lt;Metrics!$K$13,Metrics!$K$2,IF(L186&lt;Metrics!$L$13,Metrics!$L$2,IF(L186&lt;Metrics!$M$13,Metrics!$M$2,IF(L186&lt;Metrics!$N$13,Metrics!$N$2,IF(L186&lt;Metrics!$O$13,Metrics!$O$2,IF(L186&lt;Metrics!$P$13,Metrics!$P$2,Metrics!$Q$2))))))))))</f>
        <v>3</v>
      </c>
      <c r="AA186">
        <f>IF(M186&lt;Metrics!$G$14,Metrics!$G$2,IF(M186&lt;Metrics!$H$14,Metrics!$H$2,IF(M186&lt;Metrics!$I$14,Metrics!$I$2,IF(M186&lt;Metrics!$J$14,Metrics!$J$2,IF(M186&lt;Metrics!$K$14,Metrics!$K$2,IF(M186&lt;Metrics!$L$14,Metrics!$L$2,IF(M186&lt;Metrics!$M$14,Metrics!$M$2,IF(M186&lt;Metrics!$N$14,Metrics!$N$2,IF(M186&lt;Metrics!$O$14,Metrics!$O$2,IF(M186&lt;Metrics!$P$14,Metrics!$P$2,Metrics!$Q$2))))))))))</f>
        <v>4</v>
      </c>
      <c r="AB186">
        <f>IF(N186&lt;Metrics!$G$16,Metrics!$G$2,IF(N186&lt;Metrics!$H$16,Metrics!$H$2,IF(N186&lt;Metrics!$I$16,Metrics!$I$2,IF(N186&lt;Metrics!$J$16,Metrics!$J$2,IF(N186&lt;Metrics!$K$16,Metrics!$K$2,IF(N186&lt;Metrics!$L$16,Metrics!$L$2,IF(N186&lt;Metrics!$M$16,Metrics!$M$2,IF(N186&lt;Metrics!$N$16,Metrics!$N$2,IF(N186&lt;Metrics!$O$16,Metrics!$O$2,IF(N186&lt;Metrics!$P$16,Metrics!$P$2,Metrics!$Q$2))))))))))</f>
        <v>0</v>
      </c>
      <c r="AC186">
        <f>IF(O186&lt;Metrics!$G$22,Metrics!$G$2,IF(O186&lt;Metrics!$H$22,Metrics!$H$2,IF(O186&lt;Metrics!$I$22,Metrics!$I$2,IF(O186&lt;Metrics!$J$22,Metrics!$J$2,IF(O186&lt;Metrics!$K$22,Metrics!$K$2,IF(O186&lt;Metrics!$L$22,Metrics!$L$2,IF(O186&lt;Metrics!$M$22,Metrics!$M$2,IF(O186&lt;Metrics!$N$22,Metrics!$N$2,IF(O186&lt;Metrics!$O$22,Metrics!$O$2,IF(O186&lt;Metrics!$P$22,Metrics!$P$2,Metrics!$Q$2))))))))))</f>
        <v>6</v>
      </c>
      <c r="AD186" s="38">
        <f>(P186*Metrics!F$4)+(Q186*Metrics!F$8)+(S186*Metrics!F$9)+(U186*Metrics!F$10)+(V186*Metrics!F$18)+('Final Metrics'!W192*Metrics!F$19)+('Final Metrics'!X192*Metrics!F$20)+('Final Metrics'!Y192*Metrics!F$12)+('Final Metrics'!Z192*Metrics!F$13)+('Final Metrics'!AA192*Metrics!F$14)+('Final Metrics'!AB192*Metrics!F$16)</f>
        <v>109</v>
      </c>
      <c r="AE186" s="39">
        <f>AD186/AD$1</f>
        <v>0.109</v>
      </c>
    </row>
    <row r="187" spans="1:31">
      <c r="A187" s="12" t="s">
        <v>461</v>
      </c>
      <c r="B187" s="14">
        <v>8021</v>
      </c>
      <c r="C187" s="16"/>
      <c r="D187" s="14"/>
      <c r="E187" s="14"/>
      <c r="F187" s="14"/>
      <c r="G187" s="14">
        <v>0</v>
      </c>
      <c r="H187" s="98">
        <v>47</v>
      </c>
      <c r="I187" s="98">
        <v>806</v>
      </c>
      <c r="J187" s="98">
        <v>65</v>
      </c>
      <c r="K187" s="98">
        <v>6462</v>
      </c>
      <c r="L187" s="98">
        <v>1441</v>
      </c>
      <c r="M187" s="98">
        <v>24942</v>
      </c>
      <c r="N187" s="98">
        <v>58</v>
      </c>
      <c r="O187" s="48">
        <v>1</v>
      </c>
      <c r="P187">
        <f>IF(B187&lt;Metrics!$G$4,Metrics!$G$2,IF(B187&lt;Metrics!$H$4,Metrics!$H$2,IF(B187&lt;Metrics!$I$4,Metrics!$I$2,IF(B187&lt;Metrics!$J$4,Metrics!$J$2,IF(B187&lt;Metrics!$K$4,Metrics!$K$2,IF(B187&lt;Metrics!$L$4,Metrics!$L$2,IF(B187&lt;Metrics!$M$4,Metrics!$M$2,IF(B187&lt;Metrics!$N$4,Metrics!$N$2,IF(B187&lt;Metrics!$O$4,Metrics!$O$2,IF(B187&lt;Metrics!$P$4,Metrics!$P$2,Metrics!Q$2))))))))))</f>
        <v>9</v>
      </c>
      <c r="Q187">
        <f>IF(C187=Metrics!$G$8,Metrics!$G$2,IF(C187&lt;Metrics!$H$8,Metrics!$H$2,IF(C187&lt;Metrics!$I$8,Metrics!$I$2,IF(C187&lt;Metrics!$J$8,Metrics!$J$2,IF(C187&lt;Metrics!$K$8,Metrics!$K$2,IF(C187&lt;Metrics!$L$8,Metrics!$L$2,IF(C187&lt;Metrics!$M$8,Metrics!$M$2,IF(C187&lt;Metrics!$N$8,Metrics!$N$2,IF(C187&lt;Metrics!$O$8,Metrics!$O$2,IF(C187&lt;Metrics!$P$8,Metrics!$P$2,Metrics!$Q$2))))))))))</f>
        <v>0</v>
      </c>
      <c r="S187">
        <f>IF(E187&lt;Metrics!$G$9,Metrics!$G$2,IF(E187&lt;Metrics!$H$9,Metrics!$H$2,IF(E187&lt;Metrics!$I$9,Metrics!$I$2,IF(E187&lt;Metrics!$J$9,Metrics!$J$2,IF(E187&lt;Metrics!$K$9,Metrics!$K$2,IF(E187&lt;Metrics!$L$9,Metrics!$L$2,IF(E187&lt;Metrics!$M$9,Metrics!$M$2,IF(E187&lt;Metrics!$N$9,Metrics!$N$2,IF(E187&lt;Metrics!$O$9,Metrics!$O$2,IF(E187&lt;Metrics!$P$9,Metrics!$P$2,Metrics!$Q$2))))))))))</f>
        <v>0</v>
      </c>
      <c r="U187">
        <f>IF(G187&lt;Metrics!$G$10,Metrics!$G$2,IF(G187&lt;Metrics!$H$10,Metrics!$H$2,IF(G187&lt;Metrics!$I$10,Metrics!$I$2,IF(G187&lt;Metrics!$J$10,Metrics!$J$2,IF(G187&lt;Metrics!$K$10,Metrics!$K$2,IF(G187&lt;Metrics!$L$10,Metrics!$L$2,IF(G187&lt;Metrics!$M$10,Metrics!$M$2,IF(G187&lt;Metrics!$N$10,Metrics!$N$2,IF(G187&lt;Metrics!$O$10,Metrics!$O$2,IF(G187&lt;Metrics!$P$10,Metrics!$P$2,Metrics!$Q$2))))))))))</f>
        <v>0</v>
      </c>
      <c r="V187">
        <f>IF(H187&lt;Metrics!$G$18,Metrics!$G$2,IF(H187&lt;Metrics!$H$18,Metrics!$H$2,IF(H187&lt;Metrics!$I$18,Metrics!$I$2,IF(H187&lt;Metrics!$J$18,Metrics!$J$2,IF(H187&lt;Metrics!$K$18,Metrics!$K$2,IF(H187&lt;Metrics!$L$18,Metrics!$L$2,IF(H187&lt;Metrics!$M$18,Metrics!$M$2,IF(H187&lt;Metrics!$N$18,Metrics!$N$2,IF(H187&lt;Metrics!$O$18,Metrics!$O$2,IF(H187&lt;Metrics!$P$18,Metrics!$P$2,Metrics!$Q$2))))))))))</f>
        <v>6</v>
      </c>
      <c r="W187">
        <f>IF(I187&lt;Metrics!$G$19,Metrics!$G$2,IF(I187&lt;Metrics!$H$19,Metrics!$H$2,IF(I187&lt;Metrics!$I$19,Metrics!$I$2,IF(I187&lt;Metrics!$J$19,Metrics!$J$2,IF(I187&lt;Metrics!$K$19,Metrics!$K$2,IF(I187&lt;Metrics!$L$19,Metrics!$L$2,IF(I187&lt;Metrics!$M$19,Metrics!$M$2,IF(I187&lt;Metrics!$N$19,Metrics!$N$2,IF(I187&lt;Metrics!$O$19,Metrics!$O$2,IF(I187&lt;Metrics!$P$19,Metrics!$P$2,Metrics!$Q$2))))))))))</f>
        <v>7</v>
      </c>
      <c r="X187">
        <f>IF(J187&lt;Metrics!$G$20,Metrics!$G$2,IF(J187&lt;Metrics!$H$20,Metrics!$H$2,IF(J187&lt;Metrics!$I$20,Metrics!$I$2,IF(J187&lt;Metrics!$J$20,Metrics!$J$2,IF(J187&lt;Metrics!$K$20,Metrics!$K$2,IF(J187&lt;Metrics!$L$20,Metrics!$L$2,IF(J187&lt;Metrics!$M$20,Metrics!$M$2,IF(J187&lt;Metrics!$N$20,Metrics!$N$2,IF(J187&lt;Metrics!$O$20,Metrics!$O$2,IF(J187&lt;Metrics!$P$20,Metrics!$P$2,Metrics!$Q$2))))))))))</f>
        <v>8</v>
      </c>
      <c r="Y187">
        <f>IF(K187&lt;Metrics!$G$12,Metrics!$G$2,IF(K187&lt;Metrics!$H$12,Metrics!$H$2,IF(K187&lt;Metrics!$I$12,Metrics!$I$2,IF(K187&lt;Metrics!$J$12,Metrics!$J$2,IF(K187&lt;Metrics!$K$12,Metrics!$K$2,IF(K187&lt;Metrics!$L$12,Metrics!$L$2,IF(K187&lt;Metrics!$M$12,Metrics!$M$2,IF(K187&lt;Metrics!$N$12,Metrics!$N$2,IF(K187&lt;Metrics!$O$12,Metrics!$O$2,IF(K187&lt;Metrics!$P$12,Metrics!$P$2,Metrics!$Q$2))))))))))</f>
        <v>3</v>
      </c>
      <c r="Z187">
        <f>IF(L187&lt;Metrics!$G$13,Metrics!$G$2,IF(L187&lt;Metrics!$H$13,Metrics!$H$2,IF(L187&lt;Metrics!$I$13,Metrics!$I$2,IF(L187&lt;Metrics!$J$13,Metrics!$J$2,IF(L187&lt;Metrics!$K$13,Metrics!$K$2,IF(L187&lt;Metrics!$L$13,Metrics!$L$2,IF(L187&lt;Metrics!$M$13,Metrics!$M$2,IF(L187&lt;Metrics!$N$13,Metrics!$N$2,IF(L187&lt;Metrics!$O$13,Metrics!$O$2,IF(L187&lt;Metrics!$P$13,Metrics!$P$2,Metrics!$Q$2))))))))))</f>
        <v>4</v>
      </c>
      <c r="AA187">
        <f>IF(M187&lt;Metrics!$G$14,Metrics!$G$2,IF(M187&lt;Metrics!$H$14,Metrics!$H$2,IF(M187&lt;Metrics!$I$14,Metrics!$I$2,IF(M187&lt;Metrics!$J$14,Metrics!$J$2,IF(M187&lt;Metrics!$K$14,Metrics!$K$2,IF(M187&lt;Metrics!$L$14,Metrics!$L$2,IF(M187&lt;Metrics!$M$14,Metrics!$M$2,IF(M187&lt;Metrics!$N$14,Metrics!$N$2,IF(M187&lt;Metrics!$O$14,Metrics!$O$2,IF(M187&lt;Metrics!$P$14,Metrics!$P$2,Metrics!$Q$2))))))))))</f>
        <v>7</v>
      </c>
      <c r="AB187">
        <f>IF(N187&lt;Metrics!$G$16,Metrics!$G$2,IF(N187&lt;Metrics!$H$16,Metrics!$H$2,IF(N187&lt;Metrics!$I$16,Metrics!$I$2,IF(N187&lt;Metrics!$J$16,Metrics!$J$2,IF(N187&lt;Metrics!$K$16,Metrics!$K$2,IF(N187&lt;Metrics!$L$16,Metrics!$L$2,IF(N187&lt;Metrics!$M$16,Metrics!$M$2,IF(N187&lt;Metrics!$N$16,Metrics!$N$2,IF(N187&lt;Metrics!$O$16,Metrics!$O$2,IF(N187&lt;Metrics!$P$16,Metrics!$P$2,Metrics!$Q$2))))))))))</f>
        <v>7</v>
      </c>
      <c r="AC187">
        <f>IF(O187&lt;Metrics!$G$22,Metrics!$G$2,IF(O187&lt;Metrics!$H$22,Metrics!$H$2,IF(O187&lt;Metrics!$I$22,Metrics!$I$2,IF(O187&lt;Metrics!$J$22,Metrics!$J$2,IF(O187&lt;Metrics!$K$22,Metrics!$K$2,IF(O187&lt;Metrics!$L$22,Metrics!$L$2,IF(O187&lt;Metrics!$M$22,Metrics!$M$2,IF(O187&lt;Metrics!$N$22,Metrics!$N$2,IF(O187&lt;Metrics!$O$22,Metrics!$O$2,IF(O187&lt;Metrics!$P$22,Metrics!$P$2,Metrics!$Q$2))))))))))</f>
        <v>1</v>
      </c>
      <c r="AD187" s="38">
        <f>(P187*Metrics!F$4)+(Q187*Metrics!F$8)+(S187*Metrics!F$9)+(U187*Metrics!F$10)+(V187*Metrics!F$18)+('Final Metrics'!W7*Metrics!F$19)+('Final Metrics'!X7*Metrics!F$20)+('Final Metrics'!Y7*Metrics!F$12)+('Final Metrics'!Z7*Metrics!F$13)+('Final Metrics'!AA7*Metrics!F$14)+('Final Metrics'!AB7*Metrics!F$16)</f>
        <v>377.875</v>
      </c>
      <c r="AE187" s="39">
        <f>AD187/AD$1</f>
        <v>0.37787500000000002</v>
      </c>
    </row>
    <row r="188" spans="1:31">
      <c r="A188" s="12" t="s">
        <v>464</v>
      </c>
      <c r="B188" s="14"/>
      <c r="C188" s="16"/>
      <c r="D188" s="14"/>
      <c r="E188" s="14"/>
      <c r="F188" s="14"/>
      <c r="G188" s="14">
        <v>0</v>
      </c>
      <c r="H188" s="98">
        <v>20</v>
      </c>
      <c r="I188" s="98">
        <v>721</v>
      </c>
      <c r="J188" s="98">
        <v>34</v>
      </c>
      <c r="K188" s="98">
        <v>1058</v>
      </c>
      <c r="L188" s="98">
        <v>453</v>
      </c>
      <c r="M188" s="98">
        <v>2833</v>
      </c>
      <c r="N188" s="98">
        <v>63</v>
      </c>
      <c r="O188" s="45">
        <v>18618</v>
      </c>
      <c r="P188">
        <f>IF(B188&lt;Metrics!$G$4,Metrics!$G$2,IF(B188&lt;Metrics!$H$4,Metrics!$H$2,IF(B188&lt;Metrics!$I$4,Metrics!$I$2,IF(B188&lt;Metrics!$J$4,Metrics!$J$2,IF(B188&lt;Metrics!$K$4,Metrics!$K$2,IF(B188&lt;Metrics!$L$4,Metrics!$L$2,IF(B188&lt;Metrics!$M$4,Metrics!$M$2,IF(B188&lt;Metrics!$N$4,Metrics!$N$2,IF(B188&lt;Metrics!$O$4,Metrics!$O$2,IF(B188&lt;Metrics!$P$4,Metrics!$P$2,Metrics!Q$2))))))))))</f>
        <v>0</v>
      </c>
      <c r="Q188">
        <f>IF(C188=Metrics!$G$8,Metrics!$G$2,IF(C188&lt;Metrics!$H$8,Metrics!$H$2,IF(C188&lt;Metrics!$I$8,Metrics!$I$2,IF(C188&lt;Metrics!$J$8,Metrics!$J$2,IF(C188&lt;Metrics!$K$8,Metrics!$K$2,IF(C188&lt;Metrics!$L$8,Metrics!$L$2,IF(C188&lt;Metrics!$M$8,Metrics!$M$2,IF(C188&lt;Metrics!$N$8,Metrics!$N$2,IF(C188&lt;Metrics!$O$8,Metrics!$O$2,IF(C188&lt;Metrics!$P$8,Metrics!$P$2,Metrics!$Q$2))))))))))</f>
        <v>0</v>
      </c>
      <c r="S188">
        <f>IF(E188&lt;Metrics!$G$9,Metrics!$G$2,IF(E188&lt;Metrics!$H$9,Metrics!$H$2,IF(E188&lt;Metrics!$I$9,Metrics!$I$2,IF(E188&lt;Metrics!$J$9,Metrics!$J$2,IF(E188&lt;Metrics!$K$9,Metrics!$K$2,IF(E188&lt;Metrics!$L$9,Metrics!$L$2,IF(E188&lt;Metrics!$M$9,Metrics!$M$2,IF(E188&lt;Metrics!$N$9,Metrics!$N$2,IF(E188&lt;Metrics!$O$9,Metrics!$O$2,IF(E188&lt;Metrics!$P$9,Metrics!$P$2,Metrics!$Q$2))))))))))</f>
        <v>0</v>
      </c>
      <c r="U188">
        <f>IF(G188&lt;Metrics!$G$10,Metrics!$G$2,IF(G188&lt;Metrics!$H$10,Metrics!$H$2,IF(G188&lt;Metrics!$I$10,Metrics!$I$2,IF(G188&lt;Metrics!$J$10,Metrics!$J$2,IF(G188&lt;Metrics!$K$10,Metrics!$K$2,IF(G188&lt;Metrics!$L$10,Metrics!$L$2,IF(G188&lt;Metrics!$M$10,Metrics!$M$2,IF(G188&lt;Metrics!$N$10,Metrics!$N$2,IF(G188&lt;Metrics!$O$10,Metrics!$O$2,IF(G188&lt;Metrics!$P$10,Metrics!$P$2,Metrics!$Q$2))))))))))</f>
        <v>0</v>
      </c>
      <c r="V188">
        <f>IF(H188&lt;Metrics!$G$18,Metrics!$G$2,IF(H188&lt;Metrics!$H$18,Metrics!$H$2,IF(H188&lt;Metrics!$I$18,Metrics!$I$2,IF(H188&lt;Metrics!$J$18,Metrics!$J$2,IF(H188&lt;Metrics!$K$18,Metrics!$K$2,IF(H188&lt;Metrics!$L$18,Metrics!$L$2,IF(H188&lt;Metrics!$M$18,Metrics!$M$2,IF(H188&lt;Metrics!$N$18,Metrics!$N$2,IF(H188&lt;Metrics!$O$18,Metrics!$O$2,IF(H188&lt;Metrics!$P$18,Metrics!$P$2,Metrics!$Q$2))))))))))</f>
        <v>1</v>
      </c>
      <c r="W188">
        <f>IF(I188&lt;Metrics!$G$19,Metrics!$G$2,IF(I188&lt;Metrics!$H$19,Metrics!$H$2,IF(I188&lt;Metrics!$I$19,Metrics!$I$2,IF(I188&lt;Metrics!$J$19,Metrics!$J$2,IF(I188&lt;Metrics!$K$19,Metrics!$K$2,IF(I188&lt;Metrics!$L$19,Metrics!$L$2,IF(I188&lt;Metrics!$M$19,Metrics!$M$2,IF(I188&lt;Metrics!$N$19,Metrics!$N$2,IF(I188&lt;Metrics!$O$19,Metrics!$O$2,IF(I188&lt;Metrics!$P$19,Metrics!$P$2,Metrics!$Q$2))))))))))</f>
        <v>5</v>
      </c>
      <c r="X188">
        <f>IF(J188&lt;Metrics!$G$20,Metrics!$G$2,IF(J188&lt;Metrics!$H$20,Metrics!$H$2,IF(J188&lt;Metrics!$I$20,Metrics!$I$2,IF(J188&lt;Metrics!$J$20,Metrics!$J$2,IF(J188&lt;Metrics!$K$20,Metrics!$K$2,IF(J188&lt;Metrics!$L$20,Metrics!$L$2,IF(J188&lt;Metrics!$M$20,Metrics!$M$2,IF(J188&lt;Metrics!$N$20,Metrics!$N$2,IF(J188&lt;Metrics!$O$20,Metrics!$O$2,IF(J188&lt;Metrics!$P$20,Metrics!$P$2,Metrics!$Q$2))))))))))</f>
        <v>2</v>
      </c>
      <c r="Y188">
        <f>IF(K188&lt;Metrics!$G$12,Metrics!$G$2,IF(K188&lt;Metrics!$H$12,Metrics!$H$2,IF(K188&lt;Metrics!$I$12,Metrics!$I$2,IF(K188&lt;Metrics!$J$12,Metrics!$J$2,IF(K188&lt;Metrics!$K$12,Metrics!$K$2,IF(K188&lt;Metrics!$L$12,Metrics!$L$2,IF(K188&lt;Metrics!$M$12,Metrics!$M$2,IF(K188&lt;Metrics!$N$12,Metrics!$N$2,IF(K188&lt;Metrics!$O$12,Metrics!$O$2,IF(K188&lt;Metrics!$P$12,Metrics!$P$2,Metrics!$Q$2))))))))))</f>
        <v>1</v>
      </c>
      <c r="Z188">
        <f>IF(L188&lt;Metrics!$G$13,Metrics!$G$2,IF(L188&lt;Metrics!$H$13,Metrics!$H$2,IF(L188&lt;Metrics!$I$13,Metrics!$I$2,IF(L188&lt;Metrics!$J$13,Metrics!$J$2,IF(L188&lt;Metrics!$K$13,Metrics!$K$2,IF(L188&lt;Metrics!$L$13,Metrics!$L$2,IF(L188&lt;Metrics!$M$13,Metrics!$M$2,IF(L188&lt;Metrics!$N$13,Metrics!$N$2,IF(L188&lt;Metrics!$O$13,Metrics!$O$2,IF(L188&lt;Metrics!$P$13,Metrics!$P$2,Metrics!$Q$2))))))))))</f>
        <v>2</v>
      </c>
      <c r="AA188">
        <f>IF(M188&lt;Metrics!$G$14,Metrics!$G$2,IF(M188&lt;Metrics!$H$14,Metrics!$H$2,IF(M188&lt;Metrics!$I$14,Metrics!$I$2,IF(M188&lt;Metrics!$J$14,Metrics!$J$2,IF(M188&lt;Metrics!$K$14,Metrics!$K$2,IF(M188&lt;Metrics!$L$14,Metrics!$L$2,IF(M188&lt;Metrics!$M$14,Metrics!$M$2,IF(M188&lt;Metrics!$N$14,Metrics!$N$2,IF(M188&lt;Metrics!$O$14,Metrics!$O$2,IF(M188&lt;Metrics!$P$14,Metrics!$P$2,Metrics!$Q$2))))))))))</f>
        <v>2</v>
      </c>
      <c r="AB188">
        <f>IF(N188&lt;Metrics!$G$16,Metrics!$G$2,IF(N188&lt;Metrics!$H$16,Metrics!$H$2,IF(N188&lt;Metrics!$I$16,Metrics!$I$2,IF(N188&lt;Metrics!$J$16,Metrics!$J$2,IF(N188&lt;Metrics!$K$16,Metrics!$K$2,IF(N188&lt;Metrics!$L$16,Metrics!$L$2,IF(N188&lt;Metrics!$M$16,Metrics!$M$2,IF(N188&lt;Metrics!$N$16,Metrics!$N$2,IF(N188&lt;Metrics!$O$16,Metrics!$O$2,IF(N188&lt;Metrics!$P$16,Metrics!$P$2,Metrics!$Q$2))))))))))</f>
        <v>8</v>
      </c>
      <c r="AC188">
        <f>IF(O188&lt;Metrics!$G$22,Metrics!$G$2,IF(O188&lt;Metrics!$H$22,Metrics!$H$2,IF(O188&lt;Metrics!$I$22,Metrics!$I$2,IF(O188&lt;Metrics!$J$22,Metrics!$J$2,IF(O188&lt;Metrics!$K$22,Metrics!$K$2,IF(O188&lt;Metrics!$L$22,Metrics!$L$2,IF(O188&lt;Metrics!$M$22,Metrics!$M$2,IF(O188&lt;Metrics!$N$22,Metrics!$N$2,IF(O188&lt;Metrics!$O$22,Metrics!$O$2,IF(O188&lt;Metrics!$P$22,Metrics!$P$2,Metrics!$Q$2))))))))))</f>
        <v>6</v>
      </c>
      <c r="AD188" s="38">
        <f>(P188*Metrics!F$4)+(Q188*Metrics!F$8)+(S188*Metrics!F$9)+(U188*Metrics!F$10)+(V188*Metrics!F$18)+('Final Metrics'!W193*Metrics!F$19)+('Final Metrics'!X193*Metrics!F$20)+('Final Metrics'!Y193*Metrics!F$12)+('Final Metrics'!Z193*Metrics!F$13)+('Final Metrics'!AA193*Metrics!F$14)+('Final Metrics'!AB193*Metrics!F$16)</f>
        <v>139.25</v>
      </c>
      <c r="AE188" s="39">
        <f>AD188/AD$1</f>
        <v>0.13925000000000001</v>
      </c>
    </row>
    <row r="189" spans="1:31">
      <c r="A189" s="12" t="s">
        <v>466</v>
      </c>
      <c r="B189" s="14">
        <v>2</v>
      </c>
      <c r="C189" s="16"/>
      <c r="D189" s="14"/>
      <c r="E189" s="14"/>
      <c r="F189" s="14"/>
      <c r="G189" s="14">
        <v>0</v>
      </c>
      <c r="H189" s="98">
        <v>58</v>
      </c>
      <c r="I189" s="98">
        <v>783</v>
      </c>
      <c r="J189" s="98">
        <v>60</v>
      </c>
      <c r="K189" s="98">
        <v>10324</v>
      </c>
      <c r="L189" s="98">
        <v>7566</v>
      </c>
      <c r="M189" s="98">
        <v>20930</v>
      </c>
      <c r="N189" s="98">
        <v>73</v>
      </c>
      <c r="O189" s="45">
        <v>53</v>
      </c>
      <c r="P189">
        <f>IF(B189&lt;Metrics!$G$4,Metrics!$G$2,IF(B189&lt;Metrics!$H$4,Metrics!$H$2,IF(B189&lt;Metrics!$I$4,Metrics!$I$2,IF(B189&lt;Metrics!$J$4,Metrics!$J$2,IF(B189&lt;Metrics!$K$4,Metrics!$K$2,IF(B189&lt;Metrics!$L$4,Metrics!$L$2,IF(B189&lt;Metrics!$M$4,Metrics!$M$2,IF(B189&lt;Metrics!$N$4,Metrics!$N$2,IF(B189&lt;Metrics!$O$4,Metrics!$O$2,IF(B189&lt;Metrics!$P$4,Metrics!$P$2,Metrics!Q$2))))))))))</f>
        <v>0</v>
      </c>
      <c r="Q189">
        <f>IF(C189=Metrics!$G$8,Metrics!$G$2,IF(C189&lt;Metrics!$H$8,Metrics!$H$2,IF(C189&lt;Metrics!$I$8,Metrics!$I$2,IF(C189&lt;Metrics!$J$8,Metrics!$J$2,IF(C189&lt;Metrics!$K$8,Metrics!$K$2,IF(C189&lt;Metrics!$L$8,Metrics!$L$2,IF(C189&lt;Metrics!$M$8,Metrics!$M$2,IF(C189&lt;Metrics!$N$8,Metrics!$N$2,IF(C189&lt;Metrics!$O$8,Metrics!$O$2,IF(C189&lt;Metrics!$P$8,Metrics!$P$2,Metrics!$Q$2))))))))))</f>
        <v>0</v>
      </c>
      <c r="S189">
        <f>IF(E189&lt;Metrics!$G$9,Metrics!$G$2,IF(E189&lt;Metrics!$H$9,Metrics!$H$2,IF(E189&lt;Metrics!$I$9,Metrics!$I$2,IF(E189&lt;Metrics!$J$9,Metrics!$J$2,IF(E189&lt;Metrics!$K$9,Metrics!$K$2,IF(E189&lt;Metrics!$L$9,Metrics!$L$2,IF(E189&lt;Metrics!$M$9,Metrics!$M$2,IF(E189&lt;Metrics!$N$9,Metrics!$N$2,IF(E189&lt;Metrics!$O$9,Metrics!$O$2,IF(E189&lt;Metrics!$P$9,Metrics!$P$2,Metrics!$Q$2))))))))))</f>
        <v>0</v>
      </c>
      <c r="U189">
        <f>IF(G189&lt;Metrics!$G$10,Metrics!$G$2,IF(G189&lt;Metrics!$H$10,Metrics!$H$2,IF(G189&lt;Metrics!$I$10,Metrics!$I$2,IF(G189&lt;Metrics!$J$10,Metrics!$J$2,IF(G189&lt;Metrics!$K$10,Metrics!$K$2,IF(G189&lt;Metrics!$L$10,Metrics!$L$2,IF(G189&lt;Metrics!$M$10,Metrics!$M$2,IF(G189&lt;Metrics!$N$10,Metrics!$N$2,IF(G189&lt;Metrics!$O$10,Metrics!$O$2,IF(G189&lt;Metrics!$P$10,Metrics!$P$2,Metrics!$Q$2))))))))))</f>
        <v>0</v>
      </c>
      <c r="V189">
        <f>IF(H189&lt;Metrics!$G$18,Metrics!$G$2,IF(H189&lt;Metrics!$H$18,Metrics!$H$2,IF(H189&lt;Metrics!$I$18,Metrics!$I$2,IF(H189&lt;Metrics!$J$18,Metrics!$J$2,IF(H189&lt;Metrics!$K$18,Metrics!$K$2,IF(H189&lt;Metrics!$L$18,Metrics!$L$2,IF(H189&lt;Metrics!$M$18,Metrics!$M$2,IF(H189&lt;Metrics!$N$18,Metrics!$N$2,IF(H189&lt;Metrics!$O$18,Metrics!$O$2,IF(H189&lt;Metrics!$P$18,Metrics!$P$2,Metrics!$Q$2))))))))))</f>
        <v>8</v>
      </c>
      <c r="W189">
        <f>IF(I189&lt;Metrics!$G$19,Metrics!$G$2,IF(I189&lt;Metrics!$H$19,Metrics!$H$2,IF(I189&lt;Metrics!$I$19,Metrics!$I$2,IF(I189&lt;Metrics!$J$19,Metrics!$J$2,IF(I189&lt;Metrics!$K$19,Metrics!$K$2,IF(I189&lt;Metrics!$L$19,Metrics!$L$2,IF(I189&lt;Metrics!$M$19,Metrics!$M$2,IF(I189&lt;Metrics!$N$19,Metrics!$N$2,IF(I189&lt;Metrics!$O$19,Metrics!$O$2,IF(I189&lt;Metrics!$P$19,Metrics!$P$2,Metrics!$Q$2))))))))))</f>
        <v>7</v>
      </c>
      <c r="X189">
        <f>IF(J189&lt;Metrics!$G$20,Metrics!$G$2,IF(J189&lt;Metrics!$H$20,Metrics!$H$2,IF(J189&lt;Metrics!$I$20,Metrics!$I$2,IF(J189&lt;Metrics!$J$20,Metrics!$J$2,IF(J189&lt;Metrics!$K$20,Metrics!$K$2,IF(J189&lt;Metrics!$L$20,Metrics!$L$2,IF(J189&lt;Metrics!$M$20,Metrics!$M$2,IF(J189&lt;Metrics!$N$20,Metrics!$N$2,IF(J189&lt;Metrics!$O$20,Metrics!$O$2,IF(J189&lt;Metrics!$P$20,Metrics!$P$2,Metrics!$Q$2))))))))))</f>
        <v>7</v>
      </c>
      <c r="Y189">
        <f>IF(K189&lt;Metrics!$G$12,Metrics!$G$2,IF(K189&lt;Metrics!$H$12,Metrics!$H$2,IF(K189&lt;Metrics!$I$12,Metrics!$I$2,IF(K189&lt;Metrics!$J$12,Metrics!$J$2,IF(K189&lt;Metrics!$K$12,Metrics!$K$2,IF(K189&lt;Metrics!$L$12,Metrics!$L$2,IF(K189&lt;Metrics!$M$12,Metrics!$M$2,IF(K189&lt;Metrics!$N$12,Metrics!$N$2,IF(K189&lt;Metrics!$O$12,Metrics!$O$2,IF(K189&lt;Metrics!$P$12,Metrics!$P$2,Metrics!$Q$2))))))))))</f>
        <v>4</v>
      </c>
      <c r="Z189">
        <f>IF(L189&lt;Metrics!$G$13,Metrics!$G$2,IF(L189&lt;Metrics!$H$13,Metrics!$H$2,IF(L189&lt;Metrics!$I$13,Metrics!$I$2,IF(L189&lt;Metrics!$J$13,Metrics!$J$2,IF(L189&lt;Metrics!$K$13,Metrics!$K$2,IF(L189&lt;Metrics!$L$13,Metrics!$L$2,IF(L189&lt;Metrics!$M$13,Metrics!$M$2,IF(L189&lt;Metrics!$N$13,Metrics!$N$2,IF(L189&lt;Metrics!$O$13,Metrics!$O$2,IF(L189&lt;Metrics!$P$13,Metrics!$P$2,Metrics!$Q$2))))))))))</f>
        <v>7</v>
      </c>
      <c r="AA189">
        <f>IF(M189&lt;Metrics!$G$14,Metrics!$G$2,IF(M189&lt;Metrics!$H$14,Metrics!$H$2,IF(M189&lt;Metrics!$I$14,Metrics!$I$2,IF(M189&lt;Metrics!$J$14,Metrics!$J$2,IF(M189&lt;Metrics!$K$14,Metrics!$K$2,IF(M189&lt;Metrics!$L$14,Metrics!$L$2,IF(M189&lt;Metrics!$M$14,Metrics!$M$2,IF(M189&lt;Metrics!$N$14,Metrics!$N$2,IF(M189&lt;Metrics!$O$14,Metrics!$O$2,IF(M189&lt;Metrics!$P$14,Metrics!$P$2,Metrics!$Q$2))))))))))</f>
        <v>6</v>
      </c>
      <c r="AB189">
        <f>IF(N189&lt;Metrics!$G$16,Metrics!$G$2,IF(N189&lt;Metrics!$H$16,Metrics!$H$2,IF(N189&lt;Metrics!$I$16,Metrics!$I$2,IF(N189&lt;Metrics!$J$16,Metrics!$J$2,IF(N189&lt;Metrics!$K$16,Metrics!$K$2,IF(N189&lt;Metrics!$L$16,Metrics!$L$2,IF(N189&lt;Metrics!$M$16,Metrics!$M$2,IF(N189&lt;Metrics!$N$16,Metrics!$N$2,IF(N189&lt;Metrics!$O$16,Metrics!$O$2,IF(N189&lt;Metrics!$P$16,Metrics!$P$2,Metrics!$Q$2))))))))))</f>
        <v>9</v>
      </c>
      <c r="AC189">
        <f>IF(O189&lt;Metrics!$G$22,Metrics!$G$2,IF(O189&lt;Metrics!$H$22,Metrics!$H$2,IF(O189&lt;Metrics!$I$22,Metrics!$I$2,IF(O189&lt;Metrics!$J$22,Metrics!$J$2,IF(O189&lt;Metrics!$K$22,Metrics!$K$2,IF(O189&lt;Metrics!$L$22,Metrics!$L$2,IF(O189&lt;Metrics!$M$22,Metrics!$M$2,IF(O189&lt;Metrics!$N$22,Metrics!$N$2,IF(O189&lt;Metrics!$O$22,Metrics!$O$2,IF(O189&lt;Metrics!$P$22,Metrics!$P$2,Metrics!$Q$2))))))))))</f>
        <v>1</v>
      </c>
      <c r="AD189" s="38">
        <f>(P189*Metrics!F$4)+(Q189*Metrics!F$8)+(S189*Metrics!F$9)+(U189*Metrics!F$10)+(V189*Metrics!F$18)+('Final Metrics'!W152*Metrics!F$19)+('Final Metrics'!X152*Metrics!F$20)+('Final Metrics'!Y152*Metrics!F$12)+('Final Metrics'!Z152*Metrics!F$13)+('Final Metrics'!AA152*Metrics!F$14)+('Final Metrics'!AB152*Metrics!F$16)</f>
        <v>139.875</v>
      </c>
      <c r="AE189" s="39">
        <f>AD189/AD$1</f>
        <v>0.139875</v>
      </c>
    </row>
    <row r="190" spans="1:31">
      <c r="A190" s="12" t="s">
        <v>469</v>
      </c>
      <c r="B190" s="14"/>
      <c r="C190" s="16"/>
      <c r="D190" s="14"/>
      <c r="E190" s="14"/>
      <c r="F190" s="14"/>
      <c r="G190" s="14">
        <v>0</v>
      </c>
      <c r="H190" s="98">
        <v>1</v>
      </c>
      <c r="I190" s="98">
        <v>123</v>
      </c>
      <c r="J190" s="98">
        <v>0</v>
      </c>
      <c r="K190" s="98">
        <v>43</v>
      </c>
      <c r="L190" s="98">
        <v>19</v>
      </c>
      <c r="M190" s="98">
        <v>0</v>
      </c>
      <c r="N190" s="98"/>
      <c r="O190" s="45">
        <v>6</v>
      </c>
      <c r="P190">
        <f>IF(B190&lt;Metrics!$G$4,Metrics!$G$2,IF(B190&lt;Metrics!$H$4,Metrics!$H$2,IF(B190&lt;Metrics!$I$4,Metrics!$I$2,IF(B190&lt;Metrics!$J$4,Metrics!$J$2,IF(B190&lt;Metrics!$K$4,Metrics!$K$2,IF(B190&lt;Metrics!$L$4,Metrics!$L$2,IF(B190&lt;Metrics!$M$4,Metrics!$M$2,IF(B190&lt;Metrics!$N$4,Metrics!$N$2,IF(B190&lt;Metrics!$O$4,Metrics!$O$2,IF(B190&lt;Metrics!$P$4,Metrics!$P$2,Metrics!Q$2))))))))))</f>
        <v>0</v>
      </c>
      <c r="Q190">
        <f>IF(C190=Metrics!$G$8,Metrics!$G$2,IF(C190&lt;Metrics!$H$8,Metrics!$H$2,IF(C190&lt;Metrics!$I$8,Metrics!$I$2,IF(C190&lt;Metrics!$J$8,Metrics!$J$2,IF(C190&lt;Metrics!$K$8,Metrics!$K$2,IF(C190&lt;Metrics!$L$8,Metrics!$L$2,IF(C190&lt;Metrics!$M$8,Metrics!$M$2,IF(C190&lt;Metrics!$N$8,Metrics!$N$2,IF(C190&lt;Metrics!$O$8,Metrics!$O$2,IF(C190&lt;Metrics!$P$8,Metrics!$P$2,Metrics!$Q$2))))))))))</f>
        <v>0</v>
      </c>
      <c r="S190">
        <f>IF(E190&lt;Metrics!$G$9,Metrics!$G$2,IF(E190&lt;Metrics!$H$9,Metrics!$H$2,IF(E190&lt;Metrics!$I$9,Metrics!$I$2,IF(E190&lt;Metrics!$J$9,Metrics!$J$2,IF(E190&lt;Metrics!$K$9,Metrics!$K$2,IF(E190&lt;Metrics!$L$9,Metrics!$L$2,IF(E190&lt;Metrics!$M$9,Metrics!$M$2,IF(E190&lt;Metrics!$N$9,Metrics!$N$2,IF(E190&lt;Metrics!$O$9,Metrics!$O$2,IF(E190&lt;Metrics!$P$9,Metrics!$P$2,Metrics!$Q$2))))))))))</f>
        <v>0</v>
      </c>
      <c r="U190">
        <f>IF(G190&lt;Metrics!$G$10,Metrics!$G$2,IF(G190&lt;Metrics!$H$10,Metrics!$H$2,IF(G190&lt;Metrics!$I$10,Metrics!$I$2,IF(G190&lt;Metrics!$J$10,Metrics!$J$2,IF(G190&lt;Metrics!$K$10,Metrics!$K$2,IF(G190&lt;Metrics!$L$10,Metrics!$L$2,IF(G190&lt;Metrics!$M$10,Metrics!$M$2,IF(G190&lt;Metrics!$N$10,Metrics!$N$2,IF(G190&lt;Metrics!$O$10,Metrics!$O$2,IF(G190&lt;Metrics!$P$10,Metrics!$P$2,Metrics!$Q$2))))))))))</f>
        <v>0</v>
      </c>
      <c r="V190">
        <f>IF(H190&lt;Metrics!$G$18,Metrics!$G$2,IF(H190&lt;Metrics!$H$18,Metrics!$H$2,IF(H190&lt;Metrics!$I$18,Metrics!$I$2,IF(H190&lt;Metrics!$J$18,Metrics!$J$2,IF(H190&lt;Metrics!$K$18,Metrics!$K$2,IF(H190&lt;Metrics!$L$18,Metrics!$L$2,IF(H190&lt;Metrics!$M$18,Metrics!$M$2,IF(H190&lt;Metrics!$N$18,Metrics!$N$2,IF(H190&lt;Metrics!$O$18,Metrics!$O$2,IF(H190&lt;Metrics!$P$18,Metrics!$P$2,Metrics!$Q$2))))))))))</f>
        <v>0</v>
      </c>
      <c r="W190">
        <f>IF(I190&lt;Metrics!$G$19,Metrics!$G$2,IF(I190&lt;Metrics!$H$19,Metrics!$H$2,IF(I190&lt;Metrics!$I$19,Metrics!$I$2,IF(I190&lt;Metrics!$J$19,Metrics!$J$2,IF(I190&lt;Metrics!$K$19,Metrics!$K$2,IF(I190&lt;Metrics!$L$19,Metrics!$L$2,IF(I190&lt;Metrics!$M$19,Metrics!$M$2,IF(I190&lt;Metrics!$N$19,Metrics!$N$2,IF(I190&lt;Metrics!$O$19,Metrics!$O$2,IF(I190&lt;Metrics!$P$19,Metrics!$P$2,Metrics!$Q$2))))))))))</f>
        <v>0</v>
      </c>
      <c r="X190">
        <f>IF(J190&lt;Metrics!$G$20,Metrics!$G$2,IF(J190&lt;Metrics!$H$20,Metrics!$H$2,IF(J190&lt;Metrics!$I$20,Metrics!$I$2,IF(J190&lt;Metrics!$J$20,Metrics!$J$2,IF(J190&lt;Metrics!$K$20,Metrics!$K$2,IF(J190&lt;Metrics!$L$20,Metrics!$L$2,IF(J190&lt;Metrics!$M$20,Metrics!$M$2,IF(J190&lt;Metrics!$N$20,Metrics!$N$2,IF(J190&lt;Metrics!$O$20,Metrics!$O$2,IF(J190&lt;Metrics!$P$20,Metrics!$P$2,Metrics!$Q$2))))))))))</f>
        <v>0</v>
      </c>
      <c r="Y190">
        <f>IF(K190&lt;Metrics!$G$12,Metrics!$G$2,IF(K190&lt;Metrics!$H$12,Metrics!$H$2,IF(K190&lt;Metrics!$I$12,Metrics!$I$2,IF(K190&lt;Metrics!$J$12,Metrics!$J$2,IF(K190&lt;Metrics!$K$12,Metrics!$K$2,IF(K190&lt;Metrics!$L$12,Metrics!$L$2,IF(K190&lt;Metrics!$M$12,Metrics!$M$2,IF(K190&lt;Metrics!$N$12,Metrics!$N$2,IF(K190&lt;Metrics!$O$12,Metrics!$O$2,IF(K190&lt;Metrics!$P$12,Metrics!$P$2,Metrics!$Q$2))))))))))</f>
        <v>0</v>
      </c>
      <c r="Z190">
        <f>IF(L190&lt;Metrics!$G$13,Metrics!$G$2,IF(L190&lt;Metrics!$H$13,Metrics!$H$2,IF(L190&lt;Metrics!$I$13,Metrics!$I$2,IF(L190&lt;Metrics!$J$13,Metrics!$J$2,IF(L190&lt;Metrics!$K$13,Metrics!$K$2,IF(L190&lt;Metrics!$L$13,Metrics!$L$2,IF(L190&lt;Metrics!$M$13,Metrics!$M$2,IF(L190&lt;Metrics!$N$13,Metrics!$N$2,IF(L190&lt;Metrics!$O$13,Metrics!$O$2,IF(L190&lt;Metrics!$P$13,Metrics!$P$2,Metrics!$Q$2))))))))))</f>
        <v>0</v>
      </c>
      <c r="AA190">
        <f>IF(M190&lt;Metrics!$G$14,Metrics!$G$2,IF(M190&lt;Metrics!$H$14,Metrics!$H$2,IF(M190&lt;Metrics!$I$14,Metrics!$I$2,IF(M190&lt;Metrics!$J$14,Metrics!$J$2,IF(M190&lt;Metrics!$K$14,Metrics!$K$2,IF(M190&lt;Metrics!$L$14,Metrics!$L$2,IF(M190&lt;Metrics!$M$14,Metrics!$M$2,IF(M190&lt;Metrics!$N$14,Metrics!$N$2,IF(M190&lt;Metrics!$O$14,Metrics!$O$2,IF(M190&lt;Metrics!$P$14,Metrics!$P$2,Metrics!$Q$2))))))))))</f>
        <v>0</v>
      </c>
      <c r="AB190">
        <f>IF(N190&lt;Metrics!$G$16,Metrics!$G$2,IF(N190&lt;Metrics!$H$16,Metrics!$H$2,IF(N190&lt;Metrics!$I$16,Metrics!$I$2,IF(N190&lt;Metrics!$J$16,Metrics!$J$2,IF(N190&lt;Metrics!$K$16,Metrics!$K$2,IF(N190&lt;Metrics!$L$16,Metrics!$L$2,IF(N190&lt;Metrics!$M$16,Metrics!$M$2,IF(N190&lt;Metrics!$N$16,Metrics!$N$2,IF(N190&lt;Metrics!$O$16,Metrics!$O$2,IF(N190&lt;Metrics!$P$16,Metrics!$P$2,Metrics!$Q$2))))))))))</f>
        <v>0</v>
      </c>
      <c r="AC190">
        <f>IF(O190&lt;Metrics!$G$22,Metrics!$G$2,IF(O190&lt;Metrics!$H$22,Metrics!$H$2,IF(O190&lt;Metrics!$I$22,Metrics!$I$2,IF(O190&lt;Metrics!$J$22,Metrics!$J$2,IF(O190&lt;Metrics!$K$22,Metrics!$K$2,IF(O190&lt;Metrics!$L$22,Metrics!$L$2,IF(O190&lt;Metrics!$M$22,Metrics!$M$2,IF(O190&lt;Metrics!$N$22,Metrics!$N$2,IF(O190&lt;Metrics!$O$22,Metrics!$O$2,IF(O190&lt;Metrics!$P$22,Metrics!$P$2,Metrics!$Q$2))))))))))</f>
        <v>1</v>
      </c>
      <c r="AD190" s="38">
        <f>(P190*Metrics!F$4)+(Q190*Metrics!F$8)+(S190*Metrics!F$9)+(U190*Metrics!F$10)+(V190*Metrics!F$18)+('Final Metrics'!W194*Metrics!F$19)+('Final Metrics'!X194*Metrics!F$20)+('Final Metrics'!Y194*Metrics!F$12)+('Final Metrics'!Z194*Metrics!F$13)+('Final Metrics'!AA194*Metrics!F$14)+('Final Metrics'!AB194*Metrics!F$16)</f>
        <v>76.625</v>
      </c>
      <c r="AE190" s="39">
        <f>AD190/AD$1</f>
        <v>7.6624999999999999E-2</v>
      </c>
    </row>
    <row r="191" spans="1:31">
      <c r="A191" s="12" t="s">
        <v>470</v>
      </c>
      <c r="B191" s="14">
        <v>42</v>
      </c>
      <c r="C191" s="16"/>
      <c r="D191" s="14">
        <v>0</v>
      </c>
      <c r="E191" s="14">
        <v>0</v>
      </c>
      <c r="F191" s="14"/>
      <c r="G191" s="14">
        <v>0</v>
      </c>
      <c r="H191" s="98">
        <v>44</v>
      </c>
      <c r="I191" s="98">
        <v>761</v>
      </c>
      <c r="J191" s="98">
        <v>60</v>
      </c>
      <c r="K191" s="98">
        <v>6575</v>
      </c>
      <c r="L191" s="98">
        <v>1798</v>
      </c>
      <c r="M191" s="98">
        <v>16075</v>
      </c>
      <c r="N191" s="98">
        <v>66</v>
      </c>
      <c r="O191" s="48">
        <v>157</v>
      </c>
      <c r="P191">
        <f>IF(B191&lt;Metrics!$G$4,Metrics!$G$2,IF(B191&lt;Metrics!$H$4,Metrics!$H$2,IF(B191&lt;Metrics!$I$4,Metrics!$I$2,IF(B191&lt;Metrics!$J$4,Metrics!$J$2,IF(B191&lt;Metrics!$K$4,Metrics!$K$2,IF(B191&lt;Metrics!$L$4,Metrics!$L$2,IF(B191&lt;Metrics!$M$4,Metrics!$M$2,IF(B191&lt;Metrics!$N$4,Metrics!$N$2,IF(B191&lt;Metrics!$O$4,Metrics!$O$2,IF(B191&lt;Metrics!$P$4,Metrics!$P$2,Metrics!Q$2))))))))))</f>
        <v>1</v>
      </c>
      <c r="Q191">
        <f>IF(C191=Metrics!$G$8,Metrics!$G$2,IF(C191&lt;Metrics!$H$8,Metrics!$H$2,IF(C191&lt;Metrics!$I$8,Metrics!$I$2,IF(C191&lt;Metrics!$J$8,Metrics!$J$2,IF(C191&lt;Metrics!$K$8,Metrics!$K$2,IF(C191&lt;Metrics!$L$8,Metrics!$L$2,IF(C191&lt;Metrics!$M$8,Metrics!$M$2,IF(C191&lt;Metrics!$N$8,Metrics!$N$2,IF(C191&lt;Metrics!$O$8,Metrics!$O$2,IF(C191&lt;Metrics!$P$8,Metrics!$P$2,Metrics!$Q$2))))))))))</f>
        <v>0</v>
      </c>
      <c r="S191">
        <f>IF(E191&lt;Metrics!$G$9,Metrics!$G$2,IF(E191&lt;Metrics!$H$9,Metrics!$H$2,IF(E191&lt;Metrics!$I$9,Metrics!$I$2,IF(E191&lt;Metrics!$J$9,Metrics!$J$2,IF(E191&lt;Metrics!$K$9,Metrics!$K$2,IF(E191&lt;Metrics!$L$9,Metrics!$L$2,IF(E191&lt;Metrics!$M$9,Metrics!$M$2,IF(E191&lt;Metrics!$N$9,Metrics!$N$2,IF(E191&lt;Metrics!$O$9,Metrics!$O$2,IF(E191&lt;Metrics!$P$9,Metrics!$P$2,Metrics!$Q$2))))))))))</f>
        <v>0</v>
      </c>
      <c r="U191">
        <f>IF(G191&lt;Metrics!$G$10,Metrics!$G$2,IF(G191&lt;Metrics!$H$10,Metrics!$H$2,IF(G191&lt;Metrics!$I$10,Metrics!$I$2,IF(G191&lt;Metrics!$J$10,Metrics!$J$2,IF(G191&lt;Metrics!$K$10,Metrics!$K$2,IF(G191&lt;Metrics!$L$10,Metrics!$L$2,IF(G191&lt;Metrics!$M$10,Metrics!$M$2,IF(G191&lt;Metrics!$N$10,Metrics!$N$2,IF(G191&lt;Metrics!$O$10,Metrics!$O$2,IF(G191&lt;Metrics!$P$10,Metrics!$P$2,Metrics!$Q$2))))))))))</f>
        <v>0</v>
      </c>
      <c r="V191">
        <f>IF(H191&lt;Metrics!$G$18,Metrics!$G$2,IF(H191&lt;Metrics!$H$18,Metrics!$H$2,IF(H191&lt;Metrics!$I$18,Metrics!$I$2,IF(H191&lt;Metrics!$J$18,Metrics!$J$2,IF(H191&lt;Metrics!$K$18,Metrics!$K$2,IF(H191&lt;Metrics!$L$18,Metrics!$L$2,IF(H191&lt;Metrics!$M$18,Metrics!$M$2,IF(H191&lt;Metrics!$N$18,Metrics!$N$2,IF(H191&lt;Metrics!$O$18,Metrics!$O$2,IF(H191&lt;Metrics!$P$18,Metrics!$P$2,Metrics!$Q$2))))))))))</f>
        <v>6</v>
      </c>
      <c r="W191">
        <f>IF(I191&lt;Metrics!$G$19,Metrics!$G$2,IF(I191&lt;Metrics!$H$19,Metrics!$H$2,IF(I191&lt;Metrics!$I$19,Metrics!$I$2,IF(I191&lt;Metrics!$J$19,Metrics!$J$2,IF(I191&lt;Metrics!$K$19,Metrics!$K$2,IF(I191&lt;Metrics!$L$19,Metrics!$L$2,IF(I191&lt;Metrics!$M$19,Metrics!$M$2,IF(I191&lt;Metrics!$N$19,Metrics!$N$2,IF(I191&lt;Metrics!$O$19,Metrics!$O$2,IF(I191&lt;Metrics!$P$19,Metrics!$P$2,Metrics!$Q$2))))))))))</f>
        <v>6</v>
      </c>
      <c r="X191">
        <f>IF(J191&lt;Metrics!$G$20,Metrics!$G$2,IF(J191&lt;Metrics!$H$20,Metrics!$H$2,IF(J191&lt;Metrics!$I$20,Metrics!$I$2,IF(J191&lt;Metrics!$J$20,Metrics!$J$2,IF(J191&lt;Metrics!$K$20,Metrics!$K$2,IF(J191&lt;Metrics!$L$20,Metrics!$L$2,IF(J191&lt;Metrics!$M$20,Metrics!$M$2,IF(J191&lt;Metrics!$N$20,Metrics!$N$2,IF(J191&lt;Metrics!$O$20,Metrics!$O$2,IF(J191&lt;Metrics!$P$20,Metrics!$P$2,Metrics!$Q$2))))))))))</f>
        <v>7</v>
      </c>
      <c r="Y191">
        <f>IF(K191&lt;Metrics!$G$12,Metrics!$G$2,IF(K191&lt;Metrics!$H$12,Metrics!$H$2,IF(K191&lt;Metrics!$I$12,Metrics!$I$2,IF(K191&lt;Metrics!$J$12,Metrics!$J$2,IF(K191&lt;Metrics!$K$12,Metrics!$K$2,IF(K191&lt;Metrics!$L$12,Metrics!$L$2,IF(K191&lt;Metrics!$M$12,Metrics!$M$2,IF(K191&lt;Metrics!$N$12,Metrics!$N$2,IF(K191&lt;Metrics!$O$12,Metrics!$O$2,IF(K191&lt;Metrics!$P$12,Metrics!$P$2,Metrics!$Q$2))))))))))</f>
        <v>3</v>
      </c>
      <c r="Z191">
        <f>IF(L191&lt;Metrics!$G$13,Metrics!$G$2,IF(L191&lt;Metrics!$H$13,Metrics!$H$2,IF(L191&lt;Metrics!$I$13,Metrics!$I$2,IF(L191&lt;Metrics!$J$13,Metrics!$J$2,IF(L191&lt;Metrics!$K$13,Metrics!$K$2,IF(L191&lt;Metrics!$L$13,Metrics!$L$2,IF(L191&lt;Metrics!$M$13,Metrics!$M$2,IF(L191&lt;Metrics!$N$13,Metrics!$N$2,IF(L191&lt;Metrics!$O$13,Metrics!$O$2,IF(L191&lt;Metrics!$P$13,Metrics!$P$2,Metrics!$Q$2))))))))))</f>
        <v>4</v>
      </c>
      <c r="AA191">
        <f>IF(M191&lt;Metrics!$G$14,Metrics!$G$2,IF(M191&lt;Metrics!$H$14,Metrics!$H$2,IF(M191&lt;Metrics!$I$14,Metrics!$I$2,IF(M191&lt;Metrics!$J$14,Metrics!$J$2,IF(M191&lt;Metrics!$K$14,Metrics!$K$2,IF(M191&lt;Metrics!$L$14,Metrics!$L$2,IF(M191&lt;Metrics!$M$14,Metrics!$M$2,IF(M191&lt;Metrics!$N$14,Metrics!$N$2,IF(M191&lt;Metrics!$O$14,Metrics!$O$2,IF(M191&lt;Metrics!$P$14,Metrics!$P$2,Metrics!$Q$2))))))))))</f>
        <v>6</v>
      </c>
      <c r="AB191">
        <f>IF(N191&lt;Metrics!$G$16,Metrics!$G$2,IF(N191&lt;Metrics!$H$16,Metrics!$H$2,IF(N191&lt;Metrics!$I$16,Metrics!$I$2,IF(N191&lt;Metrics!$J$16,Metrics!$J$2,IF(N191&lt;Metrics!$K$16,Metrics!$K$2,IF(N191&lt;Metrics!$L$16,Metrics!$L$2,IF(N191&lt;Metrics!$M$16,Metrics!$M$2,IF(N191&lt;Metrics!$N$16,Metrics!$N$2,IF(N191&lt;Metrics!$O$16,Metrics!$O$2,IF(N191&lt;Metrics!$P$16,Metrics!$P$2,Metrics!$Q$2))))))))))</f>
        <v>8</v>
      </c>
      <c r="AC191">
        <f>IF(O191&lt;Metrics!$G$22,Metrics!$G$2,IF(O191&lt;Metrics!$H$22,Metrics!$H$2,IF(O191&lt;Metrics!$I$22,Metrics!$I$2,IF(O191&lt;Metrics!$J$22,Metrics!$J$2,IF(O191&lt;Metrics!$K$22,Metrics!$K$2,IF(O191&lt;Metrics!$L$22,Metrics!$L$2,IF(O191&lt;Metrics!$M$22,Metrics!$M$2,IF(O191&lt;Metrics!$N$22,Metrics!$N$2,IF(O191&lt;Metrics!$O$22,Metrics!$O$2,IF(O191&lt;Metrics!$P$22,Metrics!$P$2,Metrics!$Q$2))))))))))</f>
        <v>1</v>
      </c>
      <c r="AD191" s="38">
        <f>(P191*Metrics!F$4)+(Q191*Metrics!F$8)+(S191*Metrics!F$9)+(U191*Metrics!F$10)+(V191*Metrics!F$18)+('Final Metrics'!W91*Metrics!F$19)+('Final Metrics'!X91*Metrics!F$20)+('Final Metrics'!Y91*Metrics!F$12)+('Final Metrics'!Z91*Metrics!F$13)+('Final Metrics'!AA91*Metrics!F$14)+('Final Metrics'!AB91*Metrics!F$16)</f>
        <v>101.5</v>
      </c>
      <c r="AE191" s="39">
        <f>AD191/AD$1</f>
        <v>0.10150000000000001</v>
      </c>
    </row>
    <row r="192" spans="1:31">
      <c r="A192" s="12" t="s">
        <v>473</v>
      </c>
      <c r="B192" s="14">
        <v>4</v>
      </c>
      <c r="C192" s="16">
        <v>3.8333333333333335</v>
      </c>
      <c r="D192" s="14">
        <v>144</v>
      </c>
      <c r="E192" s="14">
        <v>144</v>
      </c>
      <c r="F192" s="14"/>
      <c r="G192" s="14">
        <v>557</v>
      </c>
      <c r="H192" s="98">
        <v>43</v>
      </c>
      <c r="I192" s="98">
        <v>100</v>
      </c>
      <c r="J192" s="98">
        <v>53</v>
      </c>
      <c r="K192" s="98">
        <v>6750</v>
      </c>
      <c r="L192" s="98">
        <v>4996</v>
      </c>
      <c r="M192" s="98">
        <v>11097</v>
      </c>
      <c r="N192" s="98">
        <v>63</v>
      </c>
      <c r="O192" s="48">
        <v>0</v>
      </c>
      <c r="P192">
        <f>IF(B192&lt;Metrics!$G$4,Metrics!$G$2,IF(B192&lt;Metrics!$H$4,Metrics!$H$2,IF(B192&lt;Metrics!$I$4,Metrics!$I$2,IF(B192&lt;Metrics!$J$4,Metrics!$J$2,IF(B192&lt;Metrics!$K$4,Metrics!$K$2,IF(B192&lt;Metrics!$L$4,Metrics!$L$2,IF(B192&lt;Metrics!$M$4,Metrics!$M$2,IF(B192&lt;Metrics!$N$4,Metrics!$N$2,IF(B192&lt;Metrics!$O$4,Metrics!$O$2,IF(B192&lt;Metrics!$P$4,Metrics!$P$2,Metrics!Q$2))))))))))</f>
        <v>0</v>
      </c>
      <c r="Q192">
        <f>IF(C192=Metrics!$G$8,Metrics!$G$2,IF(C192&lt;Metrics!$H$8,Metrics!$H$2,IF(C192&lt;Metrics!$I$8,Metrics!$I$2,IF(C192&lt;Metrics!$J$8,Metrics!$J$2,IF(C192&lt;Metrics!$K$8,Metrics!$K$2,IF(C192&lt;Metrics!$L$8,Metrics!$L$2,IF(C192&lt;Metrics!$M$8,Metrics!$M$2,IF(C192&lt;Metrics!$N$8,Metrics!$N$2,IF(C192&lt;Metrics!$O$8,Metrics!$O$2,IF(C192&lt;Metrics!$P$8,Metrics!$P$2,Metrics!$Q$2))))))))))</f>
        <v>7</v>
      </c>
      <c r="S192">
        <f>IF(E192&lt;Metrics!$G$9,Metrics!$G$2,IF(E192&lt;Metrics!$H$9,Metrics!$H$2,IF(E192&lt;Metrics!$I$9,Metrics!$I$2,IF(E192&lt;Metrics!$J$9,Metrics!$J$2,IF(E192&lt;Metrics!$K$9,Metrics!$K$2,IF(E192&lt;Metrics!$L$9,Metrics!$L$2,IF(E192&lt;Metrics!$M$9,Metrics!$M$2,IF(E192&lt;Metrics!$N$9,Metrics!$N$2,IF(E192&lt;Metrics!$O$9,Metrics!$O$2,IF(E192&lt;Metrics!$P$9,Metrics!$P$2,Metrics!$Q$2))))))))))</f>
        <v>5</v>
      </c>
      <c r="U192">
        <f>IF(G192&lt;Metrics!$G$10,Metrics!$G$2,IF(G192&lt;Metrics!$H$10,Metrics!$H$2,IF(G192&lt;Metrics!$I$10,Metrics!$I$2,IF(G192&lt;Metrics!$J$10,Metrics!$J$2,IF(G192&lt;Metrics!$K$10,Metrics!$K$2,IF(G192&lt;Metrics!$L$10,Metrics!$L$2,IF(G192&lt;Metrics!$M$10,Metrics!$M$2,IF(G192&lt;Metrics!$N$10,Metrics!$N$2,IF(G192&lt;Metrics!$O$10,Metrics!$O$2,IF(G192&lt;Metrics!$P$10,Metrics!$P$2,Metrics!$Q$2))))))))))</f>
        <v>6</v>
      </c>
      <c r="V192">
        <f>IF(H192&lt;Metrics!$G$18,Metrics!$G$2,IF(H192&lt;Metrics!$H$18,Metrics!$H$2,IF(H192&lt;Metrics!$I$18,Metrics!$I$2,IF(H192&lt;Metrics!$J$18,Metrics!$J$2,IF(H192&lt;Metrics!$K$18,Metrics!$K$2,IF(H192&lt;Metrics!$L$18,Metrics!$L$2,IF(H192&lt;Metrics!$M$18,Metrics!$M$2,IF(H192&lt;Metrics!$N$18,Metrics!$N$2,IF(H192&lt;Metrics!$O$18,Metrics!$O$2,IF(H192&lt;Metrics!$P$18,Metrics!$P$2,Metrics!$Q$2))))))))))</f>
        <v>6</v>
      </c>
      <c r="W192">
        <f>IF(I192&lt;Metrics!$G$19,Metrics!$G$2,IF(I192&lt;Metrics!$H$19,Metrics!$H$2,IF(I192&lt;Metrics!$I$19,Metrics!$I$2,IF(I192&lt;Metrics!$J$19,Metrics!$J$2,IF(I192&lt;Metrics!$K$19,Metrics!$K$2,IF(I192&lt;Metrics!$L$19,Metrics!$L$2,IF(I192&lt;Metrics!$M$19,Metrics!$M$2,IF(I192&lt;Metrics!$N$19,Metrics!$N$2,IF(I192&lt;Metrics!$O$19,Metrics!$O$2,IF(I192&lt;Metrics!$P$19,Metrics!$P$2,Metrics!$Q$2))))))))))</f>
        <v>0</v>
      </c>
      <c r="X192">
        <f>IF(J192&lt;Metrics!$G$20,Metrics!$G$2,IF(J192&lt;Metrics!$H$20,Metrics!$H$2,IF(J192&lt;Metrics!$I$20,Metrics!$I$2,IF(J192&lt;Metrics!$J$20,Metrics!$J$2,IF(J192&lt;Metrics!$K$20,Metrics!$K$2,IF(J192&lt;Metrics!$L$20,Metrics!$L$2,IF(J192&lt;Metrics!$M$20,Metrics!$M$2,IF(J192&lt;Metrics!$N$20,Metrics!$N$2,IF(J192&lt;Metrics!$O$20,Metrics!$O$2,IF(J192&lt;Metrics!$P$20,Metrics!$P$2,Metrics!$Q$2))))))))))</f>
        <v>6</v>
      </c>
      <c r="Y192">
        <f>IF(K192&lt;Metrics!$G$12,Metrics!$G$2,IF(K192&lt;Metrics!$H$12,Metrics!$H$2,IF(K192&lt;Metrics!$I$12,Metrics!$I$2,IF(K192&lt;Metrics!$J$12,Metrics!$J$2,IF(K192&lt;Metrics!$K$12,Metrics!$K$2,IF(K192&lt;Metrics!$L$12,Metrics!$L$2,IF(K192&lt;Metrics!$M$12,Metrics!$M$2,IF(K192&lt;Metrics!$N$12,Metrics!$N$2,IF(K192&lt;Metrics!$O$12,Metrics!$O$2,IF(K192&lt;Metrics!$P$12,Metrics!$P$2,Metrics!$Q$2))))))))))</f>
        <v>3</v>
      </c>
      <c r="Z192">
        <f>IF(L192&lt;Metrics!$G$13,Metrics!$G$2,IF(L192&lt;Metrics!$H$13,Metrics!$H$2,IF(L192&lt;Metrics!$I$13,Metrics!$I$2,IF(L192&lt;Metrics!$J$13,Metrics!$J$2,IF(L192&lt;Metrics!$K$13,Metrics!$K$2,IF(L192&lt;Metrics!$L$13,Metrics!$L$2,IF(L192&lt;Metrics!$M$13,Metrics!$M$2,IF(L192&lt;Metrics!$N$13,Metrics!$N$2,IF(L192&lt;Metrics!$O$13,Metrics!$O$2,IF(L192&lt;Metrics!$P$13,Metrics!$P$2,Metrics!$Q$2))))))))))</f>
        <v>6</v>
      </c>
      <c r="AA192">
        <f>IF(M192&lt;Metrics!$G$14,Metrics!$G$2,IF(M192&lt;Metrics!$H$14,Metrics!$H$2,IF(M192&lt;Metrics!$I$14,Metrics!$I$2,IF(M192&lt;Metrics!$J$14,Metrics!$J$2,IF(M192&lt;Metrics!$K$14,Metrics!$K$2,IF(M192&lt;Metrics!$L$14,Metrics!$L$2,IF(M192&lt;Metrics!$M$14,Metrics!$M$2,IF(M192&lt;Metrics!$N$14,Metrics!$N$2,IF(M192&lt;Metrics!$O$14,Metrics!$O$2,IF(M192&lt;Metrics!$P$14,Metrics!$P$2,Metrics!$Q$2))))))))))</f>
        <v>5</v>
      </c>
      <c r="AB192">
        <f>IF(N192&lt;Metrics!$G$16,Metrics!$G$2,IF(N192&lt;Metrics!$H$16,Metrics!$H$2,IF(N192&lt;Metrics!$I$16,Metrics!$I$2,IF(N192&lt;Metrics!$J$16,Metrics!$J$2,IF(N192&lt;Metrics!$K$16,Metrics!$K$2,IF(N192&lt;Metrics!$L$16,Metrics!$L$2,IF(N192&lt;Metrics!$M$16,Metrics!$M$2,IF(N192&lt;Metrics!$N$16,Metrics!$N$2,IF(N192&lt;Metrics!$O$16,Metrics!$O$2,IF(N192&lt;Metrics!$P$16,Metrics!$P$2,Metrics!$Q$2))))))))))</f>
        <v>8</v>
      </c>
      <c r="AC192">
        <f>IF(O192&lt;Metrics!$G$22,Metrics!$G$2,IF(O192&lt;Metrics!$H$22,Metrics!$H$2,IF(O192&lt;Metrics!$I$22,Metrics!$I$2,IF(O192&lt;Metrics!$J$22,Metrics!$J$2,IF(O192&lt;Metrics!$K$22,Metrics!$K$2,IF(O192&lt;Metrics!$L$22,Metrics!$L$2,IF(O192&lt;Metrics!$M$22,Metrics!$M$2,IF(O192&lt;Metrics!$N$22,Metrics!$N$2,IF(O192&lt;Metrics!$O$22,Metrics!$O$2,IF(O192&lt;Metrics!$P$22,Metrics!$P$2,Metrics!$Q$2))))))))))</f>
        <v>0</v>
      </c>
      <c r="AD192" s="38">
        <f>(P192*Metrics!F$4)+(Q192*Metrics!F$8)+(S192*Metrics!F$9)+(U192*Metrics!F$10)+(V192*Metrics!F$18)+('Final Metrics'!W134*Metrics!F$19)+('Final Metrics'!X134*Metrics!F$20)+('Final Metrics'!Y134*Metrics!F$12)+('Final Metrics'!Z134*Metrics!F$13)+('Final Metrics'!AA134*Metrics!F$14)+('Final Metrics'!AB134*Metrics!F$16)</f>
        <v>176.75</v>
      </c>
      <c r="AE192" s="39">
        <f>AD192/AD$1</f>
        <v>0.17674999999999999</v>
      </c>
    </row>
    <row r="193" spans="1:31">
      <c r="A193" s="12" t="s">
        <v>475</v>
      </c>
      <c r="B193" s="14">
        <v>849</v>
      </c>
      <c r="C193" s="16">
        <v>5</v>
      </c>
      <c r="D193" s="14">
        <v>22</v>
      </c>
      <c r="E193" s="14">
        <v>22</v>
      </c>
      <c r="F193" s="14"/>
      <c r="G193" s="14">
        <v>110</v>
      </c>
      <c r="H193" s="98">
        <v>42</v>
      </c>
      <c r="I193" s="98">
        <v>837</v>
      </c>
      <c r="J193" s="98">
        <v>69</v>
      </c>
      <c r="K193" s="98">
        <v>9734</v>
      </c>
      <c r="L193" s="98">
        <v>3710</v>
      </c>
      <c r="M193" s="98">
        <v>21631</v>
      </c>
      <c r="N193" s="98">
        <v>72</v>
      </c>
      <c r="O193" s="48">
        <v>149</v>
      </c>
      <c r="P193">
        <f>IF(B193&lt;Metrics!$G$4,Metrics!$G$2,IF(B193&lt;Metrics!$H$4,Metrics!$H$2,IF(B193&lt;Metrics!$I$4,Metrics!$I$2,IF(B193&lt;Metrics!$J$4,Metrics!$J$2,IF(B193&lt;Metrics!$K$4,Metrics!$K$2,IF(B193&lt;Metrics!$L$4,Metrics!$L$2,IF(B193&lt;Metrics!$M$4,Metrics!$M$2,IF(B193&lt;Metrics!$N$4,Metrics!$N$2,IF(B193&lt;Metrics!$O$4,Metrics!$O$2,IF(B193&lt;Metrics!$P$4,Metrics!$P$2,Metrics!Q$2))))))))))</f>
        <v>6</v>
      </c>
      <c r="Q193">
        <f>IF(C193=Metrics!$G$8,Metrics!$G$2,IF(C193&lt;Metrics!$H$8,Metrics!$H$2,IF(C193&lt;Metrics!$I$8,Metrics!$I$2,IF(C193&lt;Metrics!$J$8,Metrics!$J$2,IF(C193&lt;Metrics!$K$8,Metrics!$K$2,IF(C193&lt;Metrics!$L$8,Metrics!$L$2,IF(C193&lt;Metrics!$M$8,Metrics!$M$2,IF(C193&lt;Metrics!$N$8,Metrics!$N$2,IF(C193&lt;Metrics!$O$8,Metrics!$O$2,IF(C193&lt;Metrics!$P$8,Metrics!$P$2,Metrics!$Q$2))))))))))</f>
        <v>10</v>
      </c>
      <c r="S193">
        <f>IF(E193&lt;Metrics!$G$9,Metrics!$G$2,IF(E193&lt;Metrics!$H$9,Metrics!$H$2,IF(E193&lt;Metrics!$I$9,Metrics!$I$2,IF(E193&lt;Metrics!$J$9,Metrics!$J$2,IF(E193&lt;Metrics!$K$9,Metrics!$K$2,IF(E193&lt;Metrics!$L$9,Metrics!$L$2,IF(E193&lt;Metrics!$M$9,Metrics!$M$2,IF(E193&lt;Metrics!$N$9,Metrics!$N$2,IF(E193&lt;Metrics!$O$9,Metrics!$O$2,IF(E193&lt;Metrics!$P$9,Metrics!$P$2,Metrics!$Q$2))))))))))</f>
        <v>1</v>
      </c>
      <c r="U193">
        <f>IF(G193&lt;Metrics!$G$10,Metrics!$G$2,IF(G193&lt;Metrics!$H$10,Metrics!$H$2,IF(G193&lt;Metrics!$I$10,Metrics!$I$2,IF(G193&lt;Metrics!$J$10,Metrics!$J$2,IF(G193&lt;Metrics!$K$10,Metrics!$K$2,IF(G193&lt;Metrics!$L$10,Metrics!$L$2,IF(G193&lt;Metrics!$M$10,Metrics!$M$2,IF(G193&lt;Metrics!$N$10,Metrics!$N$2,IF(G193&lt;Metrics!$O$10,Metrics!$O$2,IF(G193&lt;Metrics!$P$10,Metrics!$P$2,Metrics!$Q$2))))))))))</f>
        <v>4</v>
      </c>
      <c r="V193">
        <f>IF(H193&lt;Metrics!$G$18,Metrics!$G$2,IF(H193&lt;Metrics!$H$18,Metrics!$H$2,IF(H193&lt;Metrics!$I$18,Metrics!$I$2,IF(H193&lt;Metrics!$J$18,Metrics!$J$2,IF(H193&lt;Metrics!$K$18,Metrics!$K$2,IF(H193&lt;Metrics!$L$18,Metrics!$L$2,IF(H193&lt;Metrics!$M$18,Metrics!$M$2,IF(H193&lt;Metrics!$N$18,Metrics!$N$2,IF(H193&lt;Metrics!$O$18,Metrics!$O$2,IF(H193&lt;Metrics!$P$18,Metrics!$P$2,Metrics!$Q$2))))))))))</f>
        <v>6</v>
      </c>
      <c r="W193">
        <f>IF(I193&lt;Metrics!$G$19,Metrics!$G$2,IF(I193&lt;Metrics!$H$19,Metrics!$H$2,IF(I193&lt;Metrics!$I$19,Metrics!$I$2,IF(I193&lt;Metrics!$J$19,Metrics!$J$2,IF(I193&lt;Metrics!$K$19,Metrics!$K$2,IF(I193&lt;Metrics!$L$19,Metrics!$L$2,IF(I193&lt;Metrics!$M$19,Metrics!$M$2,IF(I193&lt;Metrics!$N$19,Metrics!$N$2,IF(I193&lt;Metrics!$O$19,Metrics!$O$2,IF(I193&lt;Metrics!$P$19,Metrics!$P$2,Metrics!$Q$2))))))))))</f>
        <v>8</v>
      </c>
      <c r="X193">
        <f>IF(J193&lt;Metrics!$G$20,Metrics!$G$2,IF(J193&lt;Metrics!$H$20,Metrics!$H$2,IF(J193&lt;Metrics!$I$20,Metrics!$I$2,IF(J193&lt;Metrics!$J$20,Metrics!$J$2,IF(J193&lt;Metrics!$K$20,Metrics!$K$2,IF(J193&lt;Metrics!$L$20,Metrics!$L$2,IF(J193&lt;Metrics!$M$20,Metrics!$M$2,IF(J193&lt;Metrics!$N$20,Metrics!$N$2,IF(J193&lt;Metrics!$O$20,Metrics!$O$2,IF(J193&lt;Metrics!$P$20,Metrics!$P$2,Metrics!$Q$2))))))))))</f>
        <v>8</v>
      </c>
      <c r="Y193">
        <f>IF(K193&lt;Metrics!$G$12,Metrics!$G$2,IF(K193&lt;Metrics!$H$12,Metrics!$H$2,IF(K193&lt;Metrics!$I$12,Metrics!$I$2,IF(K193&lt;Metrics!$J$12,Metrics!$J$2,IF(K193&lt;Metrics!$K$12,Metrics!$K$2,IF(K193&lt;Metrics!$L$12,Metrics!$L$2,IF(K193&lt;Metrics!$M$12,Metrics!$M$2,IF(K193&lt;Metrics!$N$12,Metrics!$N$2,IF(K193&lt;Metrics!$O$12,Metrics!$O$2,IF(K193&lt;Metrics!$P$12,Metrics!$P$2,Metrics!$Q$2))))))))))</f>
        <v>4</v>
      </c>
      <c r="Z193">
        <f>IF(L193&lt;Metrics!$G$13,Metrics!$G$2,IF(L193&lt;Metrics!$H$13,Metrics!$H$2,IF(L193&lt;Metrics!$I$13,Metrics!$I$2,IF(L193&lt;Metrics!$J$13,Metrics!$J$2,IF(L193&lt;Metrics!$K$13,Metrics!$K$2,IF(L193&lt;Metrics!$L$13,Metrics!$L$2,IF(L193&lt;Metrics!$M$13,Metrics!$M$2,IF(L193&lt;Metrics!$N$13,Metrics!$N$2,IF(L193&lt;Metrics!$O$13,Metrics!$O$2,IF(L193&lt;Metrics!$P$13,Metrics!$P$2,Metrics!$Q$2))))))))))</f>
        <v>6</v>
      </c>
      <c r="AA193">
        <f>IF(M193&lt;Metrics!$G$14,Metrics!$G$2,IF(M193&lt;Metrics!$H$14,Metrics!$H$2,IF(M193&lt;Metrics!$I$14,Metrics!$I$2,IF(M193&lt;Metrics!$J$14,Metrics!$J$2,IF(M193&lt;Metrics!$K$14,Metrics!$K$2,IF(M193&lt;Metrics!$L$14,Metrics!$L$2,IF(M193&lt;Metrics!$M$14,Metrics!$M$2,IF(M193&lt;Metrics!$N$14,Metrics!$N$2,IF(M193&lt;Metrics!$O$14,Metrics!$O$2,IF(M193&lt;Metrics!$P$14,Metrics!$P$2,Metrics!$Q$2))))))))))</f>
        <v>6</v>
      </c>
      <c r="AB193">
        <f>IF(N193&lt;Metrics!$G$16,Metrics!$G$2,IF(N193&lt;Metrics!$H$16,Metrics!$H$2,IF(N193&lt;Metrics!$I$16,Metrics!$I$2,IF(N193&lt;Metrics!$J$16,Metrics!$J$2,IF(N193&lt;Metrics!$K$16,Metrics!$K$2,IF(N193&lt;Metrics!$L$16,Metrics!$L$2,IF(N193&lt;Metrics!$M$16,Metrics!$M$2,IF(N193&lt;Metrics!$N$16,Metrics!$N$2,IF(N193&lt;Metrics!$O$16,Metrics!$O$2,IF(N193&lt;Metrics!$P$16,Metrics!$P$2,Metrics!$Q$2))))))))))</f>
        <v>9</v>
      </c>
      <c r="AC193">
        <f>IF(O193&lt;Metrics!$G$22,Metrics!$G$2,IF(O193&lt;Metrics!$H$22,Metrics!$H$2,IF(O193&lt;Metrics!$I$22,Metrics!$I$2,IF(O193&lt;Metrics!$J$22,Metrics!$J$2,IF(O193&lt;Metrics!$K$22,Metrics!$K$2,IF(O193&lt;Metrics!$L$22,Metrics!$L$2,IF(O193&lt;Metrics!$M$22,Metrics!$M$2,IF(O193&lt;Metrics!$N$22,Metrics!$N$2,IF(O193&lt;Metrics!$O$22,Metrics!$O$2,IF(O193&lt;Metrics!$P$22,Metrics!$P$2,Metrics!$Q$2))))))))))</f>
        <v>1</v>
      </c>
      <c r="AD193" s="38">
        <f>(P193*Metrics!F$4)+(Q193*Metrics!F$8)+(S193*Metrics!F$9)+(U193*Metrics!F$10)+(V193*Metrics!F$18)+('Final Metrics'!W28*Metrics!F$19)+('Final Metrics'!X28*Metrics!F$20)+('Final Metrics'!Y28*Metrics!F$12)+('Final Metrics'!Z28*Metrics!F$13)+('Final Metrics'!AA28*Metrics!F$14)+('Final Metrics'!AB28*Metrics!F$16)</f>
        <v>489.25</v>
      </c>
      <c r="AE193" s="39">
        <f>AD193/AD$1</f>
        <v>0.48925000000000002</v>
      </c>
    </row>
    <row r="194" spans="1:31">
      <c r="A194" s="12" t="s">
        <v>478</v>
      </c>
      <c r="B194" s="14">
        <v>776</v>
      </c>
      <c r="C194" s="16"/>
      <c r="D194" s="14"/>
      <c r="E194" s="14"/>
      <c r="F194" s="14"/>
      <c r="G194" s="14">
        <v>0</v>
      </c>
      <c r="H194" s="98">
        <v>32</v>
      </c>
      <c r="I194" s="98">
        <v>737</v>
      </c>
      <c r="J194" s="98">
        <v>44</v>
      </c>
      <c r="K194" s="98">
        <v>1411</v>
      </c>
      <c r="L194" s="98">
        <v>754</v>
      </c>
      <c r="M194" s="98">
        <v>6734</v>
      </c>
      <c r="N194" s="98">
        <v>57</v>
      </c>
      <c r="O194" s="45"/>
      <c r="P194">
        <f>IF(B194&lt;Metrics!$G$4,Metrics!$G$2,IF(B194&lt;Metrics!$H$4,Metrics!$H$2,IF(B194&lt;Metrics!$I$4,Metrics!$I$2,IF(B194&lt;Metrics!$J$4,Metrics!$J$2,IF(B194&lt;Metrics!$K$4,Metrics!$K$2,IF(B194&lt;Metrics!$L$4,Metrics!$L$2,IF(B194&lt;Metrics!$M$4,Metrics!$M$2,IF(B194&lt;Metrics!$N$4,Metrics!$N$2,IF(B194&lt;Metrics!$O$4,Metrics!$O$2,IF(B194&lt;Metrics!$P$4,Metrics!$P$2,Metrics!Q$2))))))))))</f>
        <v>5</v>
      </c>
      <c r="Q194">
        <f>IF(C194=Metrics!$G$8,Metrics!$G$2,IF(C194&lt;Metrics!$H$8,Metrics!$H$2,IF(C194&lt;Metrics!$I$8,Metrics!$I$2,IF(C194&lt;Metrics!$J$8,Metrics!$J$2,IF(C194&lt;Metrics!$K$8,Metrics!$K$2,IF(C194&lt;Metrics!$L$8,Metrics!$L$2,IF(C194&lt;Metrics!$M$8,Metrics!$M$2,IF(C194&lt;Metrics!$N$8,Metrics!$N$2,IF(C194&lt;Metrics!$O$8,Metrics!$O$2,IF(C194&lt;Metrics!$P$8,Metrics!$P$2,Metrics!$Q$2))))))))))</f>
        <v>0</v>
      </c>
      <c r="S194">
        <f>IF(E194&lt;Metrics!$G$9,Metrics!$G$2,IF(E194&lt;Metrics!$H$9,Metrics!$H$2,IF(E194&lt;Metrics!$I$9,Metrics!$I$2,IF(E194&lt;Metrics!$J$9,Metrics!$J$2,IF(E194&lt;Metrics!$K$9,Metrics!$K$2,IF(E194&lt;Metrics!$L$9,Metrics!$L$2,IF(E194&lt;Metrics!$M$9,Metrics!$M$2,IF(E194&lt;Metrics!$N$9,Metrics!$N$2,IF(E194&lt;Metrics!$O$9,Metrics!$O$2,IF(E194&lt;Metrics!$P$9,Metrics!$P$2,Metrics!$Q$2))))))))))</f>
        <v>0</v>
      </c>
      <c r="U194">
        <f>IF(G194&lt;Metrics!$G$10,Metrics!$G$2,IF(G194&lt;Metrics!$H$10,Metrics!$H$2,IF(G194&lt;Metrics!$I$10,Metrics!$I$2,IF(G194&lt;Metrics!$J$10,Metrics!$J$2,IF(G194&lt;Metrics!$K$10,Metrics!$K$2,IF(G194&lt;Metrics!$L$10,Metrics!$L$2,IF(G194&lt;Metrics!$M$10,Metrics!$M$2,IF(G194&lt;Metrics!$N$10,Metrics!$N$2,IF(G194&lt;Metrics!$O$10,Metrics!$O$2,IF(G194&lt;Metrics!$P$10,Metrics!$P$2,Metrics!$Q$2))))))))))</f>
        <v>0</v>
      </c>
      <c r="V194">
        <f>IF(H194&lt;Metrics!$G$18,Metrics!$G$2,IF(H194&lt;Metrics!$H$18,Metrics!$H$2,IF(H194&lt;Metrics!$I$18,Metrics!$I$2,IF(H194&lt;Metrics!$J$18,Metrics!$J$2,IF(H194&lt;Metrics!$K$18,Metrics!$K$2,IF(H194&lt;Metrics!$L$18,Metrics!$L$2,IF(H194&lt;Metrics!$M$18,Metrics!$M$2,IF(H194&lt;Metrics!$N$18,Metrics!$N$2,IF(H194&lt;Metrics!$O$18,Metrics!$O$2,IF(H194&lt;Metrics!$P$18,Metrics!$P$2,Metrics!$Q$2))))))))))</f>
        <v>4</v>
      </c>
      <c r="W194">
        <f>IF(I194&lt;Metrics!$G$19,Metrics!$G$2,IF(I194&lt;Metrics!$H$19,Metrics!$H$2,IF(I194&lt;Metrics!$I$19,Metrics!$I$2,IF(I194&lt;Metrics!$J$19,Metrics!$J$2,IF(I194&lt;Metrics!$K$19,Metrics!$K$2,IF(I194&lt;Metrics!$L$19,Metrics!$L$2,IF(I194&lt;Metrics!$M$19,Metrics!$M$2,IF(I194&lt;Metrics!$N$19,Metrics!$N$2,IF(I194&lt;Metrics!$O$19,Metrics!$O$2,IF(I194&lt;Metrics!$P$19,Metrics!$P$2,Metrics!$Q$2))))))))))</f>
        <v>6</v>
      </c>
      <c r="X194">
        <f>IF(J194&lt;Metrics!$G$20,Metrics!$G$2,IF(J194&lt;Metrics!$H$20,Metrics!$H$2,IF(J194&lt;Metrics!$I$20,Metrics!$I$2,IF(J194&lt;Metrics!$J$20,Metrics!$J$2,IF(J194&lt;Metrics!$K$20,Metrics!$K$2,IF(J194&lt;Metrics!$L$20,Metrics!$L$2,IF(J194&lt;Metrics!$M$20,Metrics!$M$2,IF(J194&lt;Metrics!$N$20,Metrics!$N$2,IF(J194&lt;Metrics!$O$20,Metrics!$O$2,IF(J194&lt;Metrics!$P$20,Metrics!$P$2,Metrics!$Q$2))))))))))</f>
        <v>4</v>
      </c>
      <c r="Y194">
        <f>IF(K194&lt;Metrics!$G$12,Metrics!$G$2,IF(K194&lt;Metrics!$H$12,Metrics!$H$2,IF(K194&lt;Metrics!$I$12,Metrics!$I$2,IF(K194&lt;Metrics!$J$12,Metrics!$J$2,IF(K194&lt;Metrics!$K$12,Metrics!$K$2,IF(K194&lt;Metrics!$L$12,Metrics!$L$2,IF(K194&lt;Metrics!$M$12,Metrics!$M$2,IF(K194&lt;Metrics!$N$12,Metrics!$N$2,IF(K194&lt;Metrics!$O$12,Metrics!$O$2,IF(K194&lt;Metrics!$P$12,Metrics!$P$2,Metrics!$Q$2))))))))))</f>
        <v>1</v>
      </c>
      <c r="Z194">
        <f>IF(L194&lt;Metrics!$G$13,Metrics!$G$2,IF(L194&lt;Metrics!$H$13,Metrics!$H$2,IF(L194&lt;Metrics!$I$13,Metrics!$I$2,IF(L194&lt;Metrics!$J$13,Metrics!$J$2,IF(L194&lt;Metrics!$K$13,Metrics!$K$2,IF(L194&lt;Metrics!$L$13,Metrics!$L$2,IF(L194&lt;Metrics!$M$13,Metrics!$M$2,IF(L194&lt;Metrics!$N$13,Metrics!$N$2,IF(L194&lt;Metrics!$O$13,Metrics!$O$2,IF(L194&lt;Metrics!$P$13,Metrics!$P$2,Metrics!$Q$2))))))))))</f>
        <v>3</v>
      </c>
      <c r="AA194">
        <f>IF(M194&lt;Metrics!$G$14,Metrics!$G$2,IF(M194&lt;Metrics!$H$14,Metrics!$H$2,IF(M194&lt;Metrics!$I$14,Metrics!$I$2,IF(M194&lt;Metrics!$J$14,Metrics!$J$2,IF(M194&lt;Metrics!$K$14,Metrics!$K$2,IF(M194&lt;Metrics!$L$14,Metrics!$L$2,IF(M194&lt;Metrics!$M$14,Metrics!$M$2,IF(M194&lt;Metrics!$N$14,Metrics!$N$2,IF(M194&lt;Metrics!$O$14,Metrics!$O$2,IF(M194&lt;Metrics!$P$14,Metrics!$P$2,Metrics!$Q$2))))))))))</f>
        <v>4</v>
      </c>
      <c r="AB194">
        <f>IF(N194&lt;Metrics!$G$16,Metrics!$G$2,IF(N194&lt;Metrics!$H$16,Metrics!$H$2,IF(N194&lt;Metrics!$I$16,Metrics!$I$2,IF(N194&lt;Metrics!$J$16,Metrics!$J$2,IF(N194&lt;Metrics!$K$16,Metrics!$K$2,IF(N194&lt;Metrics!$L$16,Metrics!$L$2,IF(N194&lt;Metrics!$M$16,Metrics!$M$2,IF(N194&lt;Metrics!$N$16,Metrics!$N$2,IF(N194&lt;Metrics!$O$16,Metrics!$O$2,IF(N194&lt;Metrics!$P$16,Metrics!$P$2,Metrics!$Q$2))))))))))</f>
        <v>7</v>
      </c>
      <c r="AC194">
        <f>IF(O194&lt;Metrics!$G$22,Metrics!$G$2,IF(O194&lt;Metrics!$H$22,Metrics!$H$2,IF(O194&lt;Metrics!$I$22,Metrics!$I$2,IF(O194&lt;Metrics!$J$22,Metrics!$J$2,IF(O194&lt;Metrics!$K$22,Metrics!$K$2,IF(O194&lt;Metrics!$L$22,Metrics!$L$2,IF(O194&lt;Metrics!$M$22,Metrics!$M$2,IF(O194&lt;Metrics!$N$22,Metrics!$N$2,IF(O194&lt;Metrics!$O$22,Metrics!$O$2,IF(O194&lt;Metrics!$P$22,Metrics!$P$2,Metrics!$Q$2))))))))))</f>
        <v>0</v>
      </c>
      <c r="AD194" s="38">
        <f>(P194*Metrics!F$4)+(Q194*Metrics!F$8)+(S194*Metrics!F$9)+(U194*Metrics!F$10)+(V194*Metrics!F$18)+('Final Metrics'!W30*Metrics!F$19)+('Final Metrics'!X30*Metrics!F$20)+('Final Metrics'!Y30*Metrics!F$12)+('Final Metrics'!Z30*Metrics!F$13)+('Final Metrics'!AA30*Metrics!F$14)+('Final Metrics'!AB30*Metrics!F$16)</f>
        <v>299.375</v>
      </c>
      <c r="AE194" s="39">
        <f>AD194/AD$1</f>
        <v>0.299375</v>
      </c>
    </row>
    <row r="195" spans="1:31">
      <c r="A195" s="12" t="s">
        <v>480</v>
      </c>
      <c r="B195" s="14">
        <v>60</v>
      </c>
      <c r="C195" s="16"/>
      <c r="D195" s="14"/>
      <c r="E195" s="14"/>
      <c r="F195" s="14"/>
      <c r="G195" s="14">
        <v>0</v>
      </c>
      <c r="H195" s="98">
        <v>1</v>
      </c>
      <c r="I195" s="98">
        <v>512</v>
      </c>
      <c r="J195" s="98">
        <v>26</v>
      </c>
      <c r="K195" s="98">
        <v>310</v>
      </c>
      <c r="L195" s="98">
        <v>1024</v>
      </c>
      <c r="M195" s="98">
        <v>237</v>
      </c>
      <c r="N195" s="98">
        <v>28</v>
      </c>
      <c r="O195" s="45"/>
      <c r="P195">
        <f>IF(B195&lt;Metrics!$G$4,Metrics!$G$2,IF(B195&lt;Metrics!$H$4,Metrics!$H$2,IF(B195&lt;Metrics!$I$4,Metrics!$I$2,IF(B195&lt;Metrics!$J$4,Metrics!$J$2,IF(B195&lt;Metrics!$K$4,Metrics!$K$2,IF(B195&lt;Metrics!$L$4,Metrics!$L$2,IF(B195&lt;Metrics!$M$4,Metrics!$M$2,IF(B195&lt;Metrics!$N$4,Metrics!$N$2,IF(B195&lt;Metrics!$O$4,Metrics!$O$2,IF(B195&lt;Metrics!$P$4,Metrics!$P$2,Metrics!Q$2))))))))))</f>
        <v>2</v>
      </c>
      <c r="Q195">
        <f>IF(C195=Metrics!$G$8,Metrics!$G$2,IF(C195&lt;Metrics!$H$8,Metrics!$H$2,IF(C195&lt;Metrics!$I$8,Metrics!$I$2,IF(C195&lt;Metrics!$J$8,Metrics!$J$2,IF(C195&lt;Metrics!$K$8,Metrics!$K$2,IF(C195&lt;Metrics!$L$8,Metrics!$L$2,IF(C195&lt;Metrics!$M$8,Metrics!$M$2,IF(C195&lt;Metrics!$N$8,Metrics!$N$2,IF(C195&lt;Metrics!$O$8,Metrics!$O$2,IF(C195&lt;Metrics!$P$8,Metrics!$P$2,Metrics!$Q$2))))))))))</f>
        <v>0</v>
      </c>
      <c r="S195">
        <f>IF(E195&lt;Metrics!$G$9,Metrics!$G$2,IF(E195&lt;Metrics!$H$9,Metrics!$H$2,IF(E195&lt;Metrics!$I$9,Metrics!$I$2,IF(E195&lt;Metrics!$J$9,Metrics!$J$2,IF(E195&lt;Metrics!$K$9,Metrics!$K$2,IF(E195&lt;Metrics!$L$9,Metrics!$L$2,IF(E195&lt;Metrics!$M$9,Metrics!$M$2,IF(E195&lt;Metrics!$N$9,Metrics!$N$2,IF(E195&lt;Metrics!$O$9,Metrics!$O$2,IF(E195&lt;Metrics!$P$9,Metrics!$P$2,Metrics!$Q$2))))))))))</f>
        <v>0</v>
      </c>
      <c r="U195">
        <f>IF(G195&lt;Metrics!$G$10,Metrics!$G$2,IF(G195&lt;Metrics!$H$10,Metrics!$H$2,IF(G195&lt;Metrics!$I$10,Metrics!$I$2,IF(G195&lt;Metrics!$J$10,Metrics!$J$2,IF(G195&lt;Metrics!$K$10,Metrics!$K$2,IF(G195&lt;Metrics!$L$10,Metrics!$L$2,IF(G195&lt;Metrics!$M$10,Metrics!$M$2,IF(G195&lt;Metrics!$N$10,Metrics!$N$2,IF(G195&lt;Metrics!$O$10,Metrics!$O$2,IF(G195&lt;Metrics!$P$10,Metrics!$P$2,Metrics!$Q$2))))))))))</f>
        <v>0</v>
      </c>
      <c r="V195">
        <f>IF(H195&lt;Metrics!$G$18,Metrics!$G$2,IF(H195&lt;Metrics!$H$18,Metrics!$H$2,IF(H195&lt;Metrics!$I$18,Metrics!$I$2,IF(H195&lt;Metrics!$J$18,Metrics!$J$2,IF(H195&lt;Metrics!$K$18,Metrics!$K$2,IF(H195&lt;Metrics!$L$18,Metrics!$L$2,IF(H195&lt;Metrics!$M$18,Metrics!$M$2,IF(H195&lt;Metrics!$N$18,Metrics!$N$2,IF(H195&lt;Metrics!$O$18,Metrics!$O$2,IF(H195&lt;Metrics!$P$18,Metrics!$P$2,Metrics!$Q$2))))))))))</f>
        <v>0</v>
      </c>
      <c r="W195">
        <f>IF(I195&lt;Metrics!$G$19,Metrics!$G$2,IF(I195&lt;Metrics!$H$19,Metrics!$H$2,IF(I195&lt;Metrics!$I$19,Metrics!$I$2,IF(I195&lt;Metrics!$J$19,Metrics!$J$2,IF(I195&lt;Metrics!$K$19,Metrics!$K$2,IF(I195&lt;Metrics!$L$19,Metrics!$L$2,IF(I195&lt;Metrics!$M$19,Metrics!$M$2,IF(I195&lt;Metrics!$N$19,Metrics!$N$2,IF(I195&lt;Metrics!$O$19,Metrics!$O$2,IF(I195&lt;Metrics!$P$19,Metrics!$P$2,Metrics!$Q$2))))))))))</f>
        <v>0</v>
      </c>
      <c r="X195">
        <f>IF(J195&lt;Metrics!$G$20,Metrics!$G$2,IF(J195&lt;Metrics!$H$20,Metrics!$H$2,IF(J195&lt;Metrics!$I$20,Metrics!$I$2,IF(J195&lt;Metrics!$J$20,Metrics!$J$2,IF(J195&lt;Metrics!$K$20,Metrics!$K$2,IF(J195&lt;Metrics!$L$20,Metrics!$L$2,IF(J195&lt;Metrics!$M$20,Metrics!$M$2,IF(J195&lt;Metrics!$N$20,Metrics!$N$2,IF(J195&lt;Metrics!$O$20,Metrics!$O$2,IF(J195&lt;Metrics!$P$20,Metrics!$P$2,Metrics!$Q$2))))))))))</f>
        <v>0</v>
      </c>
      <c r="Y195">
        <f>IF(K195&lt;Metrics!$G$12,Metrics!$G$2,IF(K195&lt;Metrics!$H$12,Metrics!$H$2,IF(K195&lt;Metrics!$I$12,Metrics!$I$2,IF(K195&lt;Metrics!$J$12,Metrics!$J$2,IF(K195&lt;Metrics!$K$12,Metrics!$K$2,IF(K195&lt;Metrics!$L$12,Metrics!$L$2,IF(K195&lt;Metrics!$M$12,Metrics!$M$2,IF(K195&lt;Metrics!$N$12,Metrics!$N$2,IF(K195&lt;Metrics!$O$12,Metrics!$O$2,IF(K195&lt;Metrics!$P$12,Metrics!$P$2,Metrics!$Q$2))))))))))</f>
        <v>0</v>
      </c>
      <c r="Z195">
        <f>IF(L195&lt;Metrics!$G$13,Metrics!$G$2,IF(L195&lt;Metrics!$H$13,Metrics!$H$2,IF(L195&lt;Metrics!$I$13,Metrics!$I$2,IF(L195&lt;Metrics!$J$13,Metrics!$J$2,IF(L195&lt;Metrics!$K$13,Metrics!$K$2,IF(L195&lt;Metrics!$L$13,Metrics!$L$2,IF(L195&lt;Metrics!$M$13,Metrics!$M$2,IF(L195&lt;Metrics!$N$13,Metrics!$N$2,IF(L195&lt;Metrics!$O$13,Metrics!$O$2,IF(L195&lt;Metrics!$P$13,Metrics!$P$2,Metrics!$Q$2))))))))))</f>
        <v>3</v>
      </c>
      <c r="AA195">
        <f>IF(M195&lt;Metrics!$G$14,Metrics!$G$2,IF(M195&lt;Metrics!$H$14,Metrics!$H$2,IF(M195&lt;Metrics!$I$14,Metrics!$I$2,IF(M195&lt;Metrics!$J$14,Metrics!$J$2,IF(M195&lt;Metrics!$K$14,Metrics!$K$2,IF(M195&lt;Metrics!$L$14,Metrics!$L$2,IF(M195&lt;Metrics!$M$14,Metrics!$M$2,IF(M195&lt;Metrics!$N$14,Metrics!$N$2,IF(M195&lt;Metrics!$O$14,Metrics!$O$2,IF(M195&lt;Metrics!$P$14,Metrics!$P$2,Metrics!$Q$2))))))))))</f>
        <v>0</v>
      </c>
      <c r="AB195">
        <f>IF(N195&lt;Metrics!$G$16,Metrics!$G$2,IF(N195&lt;Metrics!$H$16,Metrics!$H$2,IF(N195&lt;Metrics!$I$16,Metrics!$I$2,IF(N195&lt;Metrics!$J$16,Metrics!$J$2,IF(N195&lt;Metrics!$K$16,Metrics!$K$2,IF(N195&lt;Metrics!$L$16,Metrics!$L$2,IF(N195&lt;Metrics!$M$16,Metrics!$M$2,IF(N195&lt;Metrics!$N$16,Metrics!$N$2,IF(N195&lt;Metrics!$O$16,Metrics!$O$2,IF(N195&lt;Metrics!$P$16,Metrics!$P$2,Metrics!$Q$2))))))))))</f>
        <v>1</v>
      </c>
      <c r="AC195">
        <f>IF(O195&lt;Metrics!$G$22,Metrics!$G$2,IF(O195&lt;Metrics!$H$22,Metrics!$H$2,IF(O195&lt;Metrics!$I$22,Metrics!$I$2,IF(O195&lt;Metrics!$J$22,Metrics!$J$2,IF(O195&lt;Metrics!$K$22,Metrics!$K$2,IF(O195&lt;Metrics!$L$22,Metrics!$L$2,IF(O195&lt;Metrics!$M$22,Metrics!$M$2,IF(O195&lt;Metrics!$N$22,Metrics!$N$2,IF(O195&lt;Metrics!$O$22,Metrics!$O$2,IF(O195&lt;Metrics!$P$22,Metrics!$P$2,Metrics!$Q$2))))))))))</f>
        <v>0</v>
      </c>
      <c r="AD195" s="38">
        <f>(P195*Metrics!F$4)+(Q195*Metrics!F$8)+(S195*Metrics!F$9)+(U195*Metrics!F$10)+(V195*Metrics!F$18)+('Final Metrics'!W76*Metrics!F$19)+('Final Metrics'!X76*Metrics!F$20)+('Final Metrics'!Y76*Metrics!F$12)+('Final Metrics'!Z76*Metrics!F$13)+('Final Metrics'!AA76*Metrics!F$14)+('Final Metrics'!AB76*Metrics!F$16)</f>
        <v>226.125</v>
      </c>
      <c r="AE195" s="39">
        <f>AD195/AD$1</f>
        <v>0.22612499999999999</v>
      </c>
    </row>
    <row r="196" spans="1:31">
      <c r="A196" s="12" t="s">
        <v>482</v>
      </c>
      <c r="B196" s="14"/>
      <c r="C196" s="16"/>
      <c r="D196" s="14"/>
      <c r="E196" s="14"/>
      <c r="F196" s="14"/>
      <c r="G196" s="14">
        <v>0</v>
      </c>
      <c r="H196" s="98">
        <v>22</v>
      </c>
      <c r="I196" s="98">
        <v>636</v>
      </c>
      <c r="J196" s="98">
        <v>38</v>
      </c>
      <c r="K196" s="98">
        <v>1555</v>
      </c>
      <c r="L196" s="98">
        <v>221</v>
      </c>
      <c r="M196" s="98">
        <v>1828</v>
      </c>
      <c r="N196" s="98"/>
      <c r="O196" s="45">
        <v>0</v>
      </c>
      <c r="P196">
        <f>IF(B196&lt;Metrics!$G$4,Metrics!$G$2,IF(B196&lt;Metrics!$H$4,Metrics!$H$2,IF(B196&lt;Metrics!$I$4,Metrics!$I$2,IF(B196&lt;Metrics!$J$4,Metrics!$J$2,IF(B196&lt;Metrics!$K$4,Metrics!$K$2,IF(B196&lt;Metrics!$L$4,Metrics!$L$2,IF(B196&lt;Metrics!$M$4,Metrics!$M$2,IF(B196&lt;Metrics!$N$4,Metrics!$N$2,IF(B196&lt;Metrics!$O$4,Metrics!$O$2,IF(B196&lt;Metrics!$P$4,Metrics!$P$2,Metrics!Q$2))))))))))</f>
        <v>0</v>
      </c>
      <c r="Q196">
        <f>IF(C196=Metrics!$G$8,Metrics!$G$2,IF(C196&lt;Metrics!$H$8,Metrics!$H$2,IF(C196&lt;Metrics!$I$8,Metrics!$I$2,IF(C196&lt;Metrics!$J$8,Metrics!$J$2,IF(C196&lt;Metrics!$K$8,Metrics!$K$2,IF(C196&lt;Metrics!$L$8,Metrics!$L$2,IF(C196&lt;Metrics!$M$8,Metrics!$M$2,IF(C196&lt;Metrics!$N$8,Metrics!$N$2,IF(C196&lt;Metrics!$O$8,Metrics!$O$2,IF(C196&lt;Metrics!$P$8,Metrics!$P$2,Metrics!$Q$2))))))))))</f>
        <v>0</v>
      </c>
      <c r="S196">
        <f>IF(E196&lt;Metrics!$G$9,Metrics!$G$2,IF(E196&lt;Metrics!$H$9,Metrics!$H$2,IF(E196&lt;Metrics!$I$9,Metrics!$I$2,IF(E196&lt;Metrics!$J$9,Metrics!$J$2,IF(E196&lt;Metrics!$K$9,Metrics!$K$2,IF(E196&lt;Metrics!$L$9,Metrics!$L$2,IF(E196&lt;Metrics!$M$9,Metrics!$M$2,IF(E196&lt;Metrics!$N$9,Metrics!$N$2,IF(E196&lt;Metrics!$O$9,Metrics!$O$2,IF(E196&lt;Metrics!$P$9,Metrics!$P$2,Metrics!$Q$2))))))))))</f>
        <v>0</v>
      </c>
      <c r="U196">
        <f>IF(G196&lt;Metrics!$G$10,Metrics!$G$2,IF(G196&lt;Metrics!$H$10,Metrics!$H$2,IF(G196&lt;Metrics!$I$10,Metrics!$I$2,IF(G196&lt;Metrics!$J$10,Metrics!$J$2,IF(G196&lt;Metrics!$K$10,Metrics!$K$2,IF(G196&lt;Metrics!$L$10,Metrics!$L$2,IF(G196&lt;Metrics!$M$10,Metrics!$M$2,IF(G196&lt;Metrics!$N$10,Metrics!$N$2,IF(G196&lt;Metrics!$O$10,Metrics!$O$2,IF(G196&lt;Metrics!$P$10,Metrics!$P$2,Metrics!$Q$2))))))))))</f>
        <v>0</v>
      </c>
      <c r="V196">
        <f>IF(H196&lt;Metrics!$G$18,Metrics!$G$2,IF(H196&lt;Metrics!$H$18,Metrics!$H$2,IF(H196&lt;Metrics!$I$18,Metrics!$I$2,IF(H196&lt;Metrics!$J$18,Metrics!$J$2,IF(H196&lt;Metrics!$K$18,Metrics!$K$2,IF(H196&lt;Metrics!$L$18,Metrics!$L$2,IF(H196&lt;Metrics!$M$18,Metrics!$M$2,IF(H196&lt;Metrics!$N$18,Metrics!$N$2,IF(H196&lt;Metrics!$O$18,Metrics!$O$2,IF(H196&lt;Metrics!$P$18,Metrics!$P$2,Metrics!$Q$2))))))))))</f>
        <v>1</v>
      </c>
      <c r="W196">
        <f>IF(I196&lt;Metrics!$G$19,Metrics!$G$2,IF(I196&lt;Metrics!$H$19,Metrics!$H$2,IF(I196&lt;Metrics!$I$19,Metrics!$I$2,IF(I196&lt;Metrics!$J$19,Metrics!$J$2,IF(I196&lt;Metrics!$K$19,Metrics!$K$2,IF(I196&lt;Metrics!$L$19,Metrics!$L$2,IF(I196&lt;Metrics!$M$19,Metrics!$M$2,IF(I196&lt;Metrics!$N$19,Metrics!$N$2,IF(I196&lt;Metrics!$O$19,Metrics!$O$2,IF(I196&lt;Metrics!$P$19,Metrics!$P$2,Metrics!$Q$2))))))))))</f>
        <v>3</v>
      </c>
      <c r="X196">
        <f>IF(J196&lt;Metrics!$G$20,Metrics!$G$2,IF(J196&lt;Metrics!$H$20,Metrics!$H$2,IF(J196&lt;Metrics!$I$20,Metrics!$I$2,IF(J196&lt;Metrics!$J$20,Metrics!$J$2,IF(J196&lt;Metrics!$K$20,Metrics!$K$2,IF(J196&lt;Metrics!$L$20,Metrics!$L$2,IF(J196&lt;Metrics!$M$20,Metrics!$M$2,IF(J196&lt;Metrics!$N$20,Metrics!$N$2,IF(J196&lt;Metrics!$O$20,Metrics!$O$2,IF(J196&lt;Metrics!$P$20,Metrics!$P$2,Metrics!$Q$2))))))))))</f>
        <v>3</v>
      </c>
      <c r="Y196">
        <f>IF(K196&lt;Metrics!$G$12,Metrics!$G$2,IF(K196&lt;Metrics!$H$12,Metrics!$H$2,IF(K196&lt;Metrics!$I$12,Metrics!$I$2,IF(K196&lt;Metrics!$J$12,Metrics!$J$2,IF(K196&lt;Metrics!$K$12,Metrics!$K$2,IF(K196&lt;Metrics!$L$12,Metrics!$L$2,IF(K196&lt;Metrics!$M$12,Metrics!$M$2,IF(K196&lt;Metrics!$N$12,Metrics!$N$2,IF(K196&lt;Metrics!$O$12,Metrics!$O$2,IF(K196&lt;Metrics!$P$12,Metrics!$P$2,Metrics!$Q$2))))))))))</f>
        <v>2</v>
      </c>
      <c r="Z196">
        <f>IF(L196&lt;Metrics!$G$13,Metrics!$G$2,IF(L196&lt;Metrics!$H$13,Metrics!$H$2,IF(L196&lt;Metrics!$I$13,Metrics!$I$2,IF(L196&lt;Metrics!$J$13,Metrics!$J$2,IF(L196&lt;Metrics!$K$13,Metrics!$K$2,IF(L196&lt;Metrics!$L$13,Metrics!$L$2,IF(L196&lt;Metrics!$M$13,Metrics!$M$2,IF(L196&lt;Metrics!$N$13,Metrics!$N$2,IF(L196&lt;Metrics!$O$13,Metrics!$O$2,IF(L196&lt;Metrics!$P$13,Metrics!$P$2,Metrics!$Q$2))))))))))</f>
        <v>1</v>
      </c>
      <c r="AA196">
        <f>IF(M196&lt;Metrics!$G$14,Metrics!$G$2,IF(M196&lt;Metrics!$H$14,Metrics!$H$2,IF(M196&lt;Metrics!$I$14,Metrics!$I$2,IF(M196&lt;Metrics!$J$14,Metrics!$J$2,IF(M196&lt;Metrics!$K$14,Metrics!$K$2,IF(M196&lt;Metrics!$L$14,Metrics!$L$2,IF(M196&lt;Metrics!$M$14,Metrics!$M$2,IF(M196&lt;Metrics!$N$14,Metrics!$N$2,IF(M196&lt;Metrics!$O$14,Metrics!$O$2,IF(M196&lt;Metrics!$P$14,Metrics!$P$2,Metrics!$Q$2))))))))))</f>
        <v>1</v>
      </c>
      <c r="AB196">
        <f>IF(N196&lt;Metrics!$G$16,Metrics!$G$2,IF(N196&lt;Metrics!$H$16,Metrics!$H$2,IF(N196&lt;Metrics!$I$16,Metrics!$I$2,IF(N196&lt;Metrics!$J$16,Metrics!$J$2,IF(N196&lt;Metrics!$K$16,Metrics!$K$2,IF(N196&lt;Metrics!$L$16,Metrics!$L$2,IF(N196&lt;Metrics!$M$16,Metrics!$M$2,IF(N196&lt;Metrics!$N$16,Metrics!$N$2,IF(N196&lt;Metrics!$O$16,Metrics!$O$2,IF(N196&lt;Metrics!$P$16,Metrics!$P$2,Metrics!$Q$2))))))))))</f>
        <v>0</v>
      </c>
      <c r="AC196">
        <f>IF(O196&lt;Metrics!$G$22,Metrics!$G$2,IF(O196&lt;Metrics!$H$22,Metrics!$H$2,IF(O196&lt;Metrics!$I$22,Metrics!$I$2,IF(O196&lt;Metrics!$J$22,Metrics!$J$2,IF(O196&lt;Metrics!$K$22,Metrics!$K$2,IF(O196&lt;Metrics!$L$22,Metrics!$L$2,IF(O196&lt;Metrics!$M$22,Metrics!$M$2,IF(O196&lt;Metrics!$N$22,Metrics!$N$2,IF(O196&lt;Metrics!$O$22,Metrics!$O$2,IF(O196&lt;Metrics!$P$22,Metrics!$P$2,Metrics!$Q$2))))))))))</f>
        <v>0</v>
      </c>
      <c r="AD196" s="38">
        <f>(P196*Metrics!F$4)+(Q196*Metrics!F$8)+(S196*Metrics!F$9)+(U196*Metrics!F$10)+(V196*Metrics!F$18)+('Final Metrics'!W195*Metrics!F$19)+('Final Metrics'!X195*Metrics!F$20)+('Final Metrics'!Y195*Metrics!F$12)+('Final Metrics'!Z195*Metrics!F$13)+('Final Metrics'!AA195*Metrics!F$14)+('Final Metrics'!AB195*Metrics!F$16)</f>
        <v>9.25</v>
      </c>
      <c r="AE196" s="39">
        <f>AD196/AD$1</f>
        <v>9.2499999999999995E-3</v>
      </c>
    </row>
    <row r="197" spans="1:31">
      <c r="A197" s="12" t="s">
        <v>484</v>
      </c>
      <c r="B197" s="14">
        <v>13</v>
      </c>
      <c r="C197" s="16"/>
      <c r="D197" s="14"/>
      <c r="E197" s="14"/>
      <c r="F197" s="14"/>
      <c r="G197" s="14">
        <v>0</v>
      </c>
      <c r="H197" s="98">
        <v>61</v>
      </c>
      <c r="I197" s="98">
        <v>760</v>
      </c>
      <c r="J197" s="98">
        <v>64</v>
      </c>
      <c r="K197" s="98">
        <v>3556</v>
      </c>
      <c r="L197" s="98">
        <v>3480</v>
      </c>
      <c r="M197" s="98">
        <v>21648</v>
      </c>
      <c r="N197" s="98">
        <v>0</v>
      </c>
      <c r="O197" s="48">
        <v>0</v>
      </c>
      <c r="P197">
        <f>IF(B197&lt;Metrics!$G$4,Metrics!$G$2,IF(B197&lt;Metrics!$H$4,Metrics!$H$2,IF(B197&lt;Metrics!$I$4,Metrics!$I$2,IF(B197&lt;Metrics!$J$4,Metrics!$J$2,IF(B197&lt;Metrics!$K$4,Metrics!$K$2,IF(B197&lt;Metrics!$L$4,Metrics!$L$2,IF(B197&lt;Metrics!$M$4,Metrics!$M$2,IF(B197&lt;Metrics!$N$4,Metrics!$N$2,IF(B197&lt;Metrics!$O$4,Metrics!$O$2,IF(B197&lt;Metrics!$P$4,Metrics!$P$2,Metrics!Q$2))))))))))</f>
        <v>0</v>
      </c>
      <c r="Q197">
        <f>IF(C197=Metrics!$G$8,Metrics!$G$2,IF(C197&lt;Metrics!$H$8,Metrics!$H$2,IF(C197&lt;Metrics!$I$8,Metrics!$I$2,IF(C197&lt;Metrics!$J$8,Metrics!$J$2,IF(C197&lt;Metrics!$K$8,Metrics!$K$2,IF(C197&lt;Metrics!$L$8,Metrics!$L$2,IF(C197&lt;Metrics!$M$8,Metrics!$M$2,IF(C197&lt;Metrics!$N$8,Metrics!$N$2,IF(C197&lt;Metrics!$O$8,Metrics!$O$2,IF(C197&lt;Metrics!$P$8,Metrics!$P$2,Metrics!$Q$2))))))))))</f>
        <v>0</v>
      </c>
      <c r="S197">
        <f>IF(E197&lt;Metrics!$G$9,Metrics!$G$2,IF(E197&lt;Metrics!$H$9,Metrics!$H$2,IF(E197&lt;Metrics!$I$9,Metrics!$I$2,IF(E197&lt;Metrics!$J$9,Metrics!$J$2,IF(E197&lt;Metrics!$K$9,Metrics!$K$2,IF(E197&lt;Metrics!$L$9,Metrics!$L$2,IF(E197&lt;Metrics!$M$9,Metrics!$M$2,IF(E197&lt;Metrics!$N$9,Metrics!$N$2,IF(E197&lt;Metrics!$O$9,Metrics!$O$2,IF(E197&lt;Metrics!$P$9,Metrics!$P$2,Metrics!$Q$2))))))))))</f>
        <v>0</v>
      </c>
      <c r="U197">
        <f>IF(G197&lt;Metrics!$G$10,Metrics!$G$2,IF(G197&lt;Metrics!$H$10,Metrics!$H$2,IF(G197&lt;Metrics!$I$10,Metrics!$I$2,IF(G197&lt;Metrics!$J$10,Metrics!$J$2,IF(G197&lt;Metrics!$K$10,Metrics!$K$2,IF(G197&lt;Metrics!$L$10,Metrics!$L$2,IF(G197&lt;Metrics!$M$10,Metrics!$M$2,IF(G197&lt;Metrics!$N$10,Metrics!$N$2,IF(G197&lt;Metrics!$O$10,Metrics!$O$2,IF(G197&lt;Metrics!$P$10,Metrics!$P$2,Metrics!$Q$2))))))))))</f>
        <v>0</v>
      </c>
      <c r="V197">
        <f>IF(H197&lt;Metrics!$G$18,Metrics!$G$2,IF(H197&lt;Metrics!$H$18,Metrics!$H$2,IF(H197&lt;Metrics!$I$18,Metrics!$I$2,IF(H197&lt;Metrics!$J$18,Metrics!$J$2,IF(H197&lt;Metrics!$K$18,Metrics!$K$2,IF(H197&lt;Metrics!$L$18,Metrics!$L$2,IF(H197&lt;Metrics!$M$18,Metrics!$M$2,IF(H197&lt;Metrics!$N$18,Metrics!$N$2,IF(H197&lt;Metrics!$O$18,Metrics!$O$2,IF(H197&lt;Metrics!$P$18,Metrics!$P$2,Metrics!$Q$2))))))))))</f>
        <v>8</v>
      </c>
      <c r="W197">
        <f>IF(I197&lt;Metrics!$G$19,Metrics!$G$2,IF(I197&lt;Metrics!$H$19,Metrics!$H$2,IF(I197&lt;Metrics!$I$19,Metrics!$I$2,IF(I197&lt;Metrics!$J$19,Metrics!$J$2,IF(I197&lt;Metrics!$K$19,Metrics!$K$2,IF(I197&lt;Metrics!$L$19,Metrics!$L$2,IF(I197&lt;Metrics!$M$19,Metrics!$M$2,IF(I197&lt;Metrics!$N$19,Metrics!$N$2,IF(I197&lt;Metrics!$O$19,Metrics!$O$2,IF(I197&lt;Metrics!$P$19,Metrics!$P$2,Metrics!$Q$2))))))))))</f>
        <v>6</v>
      </c>
      <c r="X197">
        <f>IF(J197&lt;Metrics!$G$20,Metrics!$G$2,IF(J197&lt;Metrics!$H$20,Metrics!$H$2,IF(J197&lt;Metrics!$I$20,Metrics!$I$2,IF(J197&lt;Metrics!$J$20,Metrics!$J$2,IF(J197&lt;Metrics!$K$20,Metrics!$K$2,IF(J197&lt;Metrics!$L$20,Metrics!$L$2,IF(J197&lt;Metrics!$M$20,Metrics!$M$2,IF(J197&lt;Metrics!$N$20,Metrics!$N$2,IF(J197&lt;Metrics!$O$20,Metrics!$O$2,IF(J197&lt;Metrics!$P$20,Metrics!$P$2,Metrics!$Q$2))))))))))</f>
        <v>8</v>
      </c>
      <c r="Y197">
        <f>IF(K197&lt;Metrics!$G$12,Metrics!$G$2,IF(K197&lt;Metrics!$H$12,Metrics!$H$2,IF(K197&lt;Metrics!$I$12,Metrics!$I$2,IF(K197&lt;Metrics!$J$12,Metrics!$J$2,IF(K197&lt;Metrics!$K$12,Metrics!$K$2,IF(K197&lt;Metrics!$L$12,Metrics!$L$2,IF(K197&lt;Metrics!$M$12,Metrics!$M$2,IF(K197&lt;Metrics!$N$12,Metrics!$N$2,IF(K197&lt;Metrics!$O$12,Metrics!$O$2,IF(K197&lt;Metrics!$P$12,Metrics!$P$2,Metrics!$Q$2))))))))))</f>
        <v>2</v>
      </c>
      <c r="Z197">
        <f>IF(L197&lt;Metrics!$G$13,Metrics!$G$2,IF(L197&lt;Metrics!$H$13,Metrics!$H$2,IF(L197&lt;Metrics!$I$13,Metrics!$I$2,IF(L197&lt;Metrics!$J$13,Metrics!$J$2,IF(L197&lt;Metrics!$K$13,Metrics!$K$2,IF(L197&lt;Metrics!$L$13,Metrics!$L$2,IF(L197&lt;Metrics!$M$13,Metrics!$M$2,IF(L197&lt;Metrics!$N$13,Metrics!$N$2,IF(L197&lt;Metrics!$O$13,Metrics!$O$2,IF(L197&lt;Metrics!$P$13,Metrics!$P$2,Metrics!$Q$2))))))))))</f>
        <v>6</v>
      </c>
      <c r="AA197">
        <f>IF(M197&lt;Metrics!$G$14,Metrics!$G$2,IF(M197&lt;Metrics!$H$14,Metrics!$H$2,IF(M197&lt;Metrics!$I$14,Metrics!$I$2,IF(M197&lt;Metrics!$J$14,Metrics!$J$2,IF(M197&lt;Metrics!$K$14,Metrics!$K$2,IF(M197&lt;Metrics!$L$14,Metrics!$L$2,IF(M197&lt;Metrics!$M$14,Metrics!$M$2,IF(M197&lt;Metrics!$N$14,Metrics!$N$2,IF(M197&lt;Metrics!$O$14,Metrics!$O$2,IF(M197&lt;Metrics!$P$14,Metrics!$P$2,Metrics!$Q$2))))))))))</f>
        <v>6</v>
      </c>
      <c r="AB197">
        <f>IF(N197&lt;Metrics!$G$16,Metrics!$G$2,IF(N197&lt;Metrics!$H$16,Metrics!$H$2,IF(N197&lt;Metrics!$I$16,Metrics!$I$2,IF(N197&lt;Metrics!$J$16,Metrics!$J$2,IF(N197&lt;Metrics!$K$16,Metrics!$K$2,IF(N197&lt;Metrics!$L$16,Metrics!$L$2,IF(N197&lt;Metrics!$M$16,Metrics!$M$2,IF(N197&lt;Metrics!$N$16,Metrics!$N$2,IF(N197&lt;Metrics!$O$16,Metrics!$O$2,IF(N197&lt;Metrics!$P$16,Metrics!$P$2,Metrics!$Q$2))))))))))</f>
        <v>0</v>
      </c>
      <c r="AC197">
        <f>IF(O197&lt;Metrics!$G$22,Metrics!$G$2,IF(O197&lt;Metrics!$H$22,Metrics!$H$2,IF(O197&lt;Metrics!$I$22,Metrics!$I$2,IF(O197&lt;Metrics!$J$22,Metrics!$J$2,IF(O197&lt;Metrics!$K$22,Metrics!$K$2,IF(O197&lt;Metrics!$L$22,Metrics!$L$2,IF(O197&lt;Metrics!$M$22,Metrics!$M$2,IF(O197&lt;Metrics!$N$22,Metrics!$N$2,IF(O197&lt;Metrics!$O$22,Metrics!$O$2,IF(O197&lt;Metrics!$P$22,Metrics!$P$2,Metrics!$Q$2))))))))))</f>
        <v>0</v>
      </c>
      <c r="AD197" s="38">
        <f>(P197*Metrics!F$4)+(Q197*Metrics!F$8)+(S197*Metrics!F$9)+(U197*Metrics!F$10)+(V197*Metrics!F$18)+('Final Metrics'!W114*Metrics!F$19)+('Final Metrics'!X114*Metrics!F$20)+('Final Metrics'!Y114*Metrics!F$12)+('Final Metrics'!Z114*Metrics!F$13)+('Final Metrics'!AA114*Metrics!F$14)+('Final Metrics'!AB114*Metrics!F$16)</f>
        <v>110.5</v>
      </c>
      <c r="AE197" s="39">
        <f>AD197/AD$1</f>
        <v>0.1105</v>
      </c>
    </row>
    <row r="198" spans="1:31">
      <c r="A198" s="12" t="s">
        <v>487</v>
      </c>
      <c r="B198" s="14">
        <v>28</v>
      </c>
      <c r="C198" s="16"/>
      <c r="D198" s="14"/>
      <c r="E198" s="14"/>
      <c r="F198" s="14"/>
      <c r="G198" s="14">
        <v>0</v>
      </c>
      <c r="H198" s="98">
        <v>39</v>
      </c>
      <c r="I198" s="98">
        <v>733</v>
      </c>
      <c r="J198" s="98">
        <v>59</v>
      </c>
      <c r="K198" s="98">
        <v>13288</v>
      </c>
      <c r="L198" s="98">
        <v>5</v>
      </c>
      <c r="M198" s="98">
        <v>1265</v>
      </c>
      <c r="N198" s="98">
        <v>45</v>
      </c>
      <c r="O198" s="46">
        <v>645</v>
      </c>
      <c r="P198">
        <f>IF(B198&lt;Metrics!$G$4,Metrics!$G$2,IF(B198&lt;Metrics!$H$4,Metrics!$H$2,IF(B198&lt;Metrics!$I$4,Metrics!$I$2,IF(B198&lt;Metrics!$J$4,Metrics!$J$2,IF(B198&lt;Metrics!$K$4,Metrics!$K$2,IF(B198&lt;Metrics!$L$4,Metrics!$L$2,IF(B198&lt;Metrics!$M$4,Metrics!$M$2,IF(B198&lt;Metrics!$N$4,Metrics!$N$2,IF(B198&lt;Metrics!$O$4,Metrics!$O$2,IF(B198&lt;Metrics!$P$4,Metrics!$P$2,Metrics!Q$2))))))))))</f>
        <v>0</v>
      </c>
      <c r="Q198">
        <f>IF(C198=Metrics!$G$8,Metrics!$G$2,IF(C198&lt;Metrics!$H$8,Metrics!$H$2,IF(C198&lt;Metrics!$I$8,Metrics!$I$2,IF(C198&lt;Metrics!$J$8,Metrics!$J$2,IF(C198&lt;Metrics!$K$8,Metrics!$K$2,IF(C198&lt;Metrics!$L$8,Metrics!$L$2,IF(C198&lt;Metrics!$M$8,Metrics!$M$2,IF(C198&lt;Metrics!$N$8,Metrics!$N$2,IF(C198&lt;Metrics!$O$8,Metrics!$O$2,IF(C198&lt;Metrics!$P$8,Metrics!$P$2,Metrics!$Q$2))))))))))</f>
        <v>0</v>
      </c>
      <c r="S198">
        <f>IF(E198&lt;Metrics!$G$9,Metrics!$G$2,IF(E198&lt;Metrics!$H$9,Metrics!$H$2,IF(E198&lt;Metrics!$I$9,Metrics!$I$2,IF(E198&lt;Metrics!$J$9,Metrics!$J$2,IF(E198&lt;Metrics!$K$9,Metrics!$K$2,IF(E198&lt;Metrics!$L$9,Metrics!$L$2,IF(E198&lt;Metrics!$M$9,Metrics!$M$2,IF(E198&lt;Metrics!$N$9,Metrics!$N$2,IF(E198&lt;Metrics!$O$9,Metrics!$O$2,IF(E198&lt;Metrics!$P$9,Metrics!$P$2,Metrics!$Q$2))))))))))</f>
        <v>0</v>
      </c>
      <c r="U198">
        <f>IF(G198&lt;Metrics!$G$10,Metrics!$G$2,IF(G198&lt;Metrics!$H$10,Metrics!$H$2,IF(G198&lt;Metrics!$I$10,Metrics!$I$2,IF(G198&lt;Metrics!$J$10,Metrics!$J$2,IF(G198&lt;Metrics!$K$10,Metrics!$K$2,IF(G198&lt;Metrics!$L$10,Metrics!$L$2,IF(G198&lt;Metrics!$M$10,Metrics!$M$2,IF(G198&lt;Metrics!$N$10,Metrics!$N$2,IF(G198&lt;Metrics!$O$10,Metrics!$O$2,IF(G198&lt;Metrics!$P$10,Metrics!$P$2,Metrics!$Q$2))))))))))</f>
        <v>0</v>
      </c>
      <c r="V198">
        <f>IF(H198&lt;Metrics!$G$18,Metrics!$G$2,IF(H198&lt;Metrics!$H$18,Metrics!$H$2,IF(H198&lt;Metrics!$I$18,Metrics!$I$2,IF(H198&lt;Metrics!$J$18,Metrics!$J$2,IF(H198&lt;Metrics!$K$18,Metrics!$K$2,IF(H198&lt;Metrics!$L$18,Metrics!$L$2,IF(H198&lt;Metrics!$M$18,Metrics!$M$2,IF(H198&lt;Metrics!$N$18,Metrics!$N$2,IF(H198&lt;Metrics!$O$18,Metrics!$O$2,IF(H198&lt;Metrics!$P$18,Metrics!$P$2,Metrics!$Q$2))))))))))</f>
        <v>5</v>
      </c>
      <c r="W198">
        <f>IF(I198&lt;Metrics!$G$19,Metrics!$G$2,IF(I198&lt;Metrics!$H$19,Metrics!$H$2,IF(I198&lt;Metrics!$I$19,Metrics!$I$2,IF(I198&lt;Metrics!$J$19,Metrics!$J$2,IF(I198&lt;Metrics!$K$19,Metrics!$K$2,IF(I198&lt;Metrics!$L$19,Metrics!$L$2,IF(I198&lt;Metrics!$M$19,Metrics!$M$2,IF(I198&lt;Metrics!$N$19,Metrics!$N$2,IF(I198&lt;Metrics!$O$19,Metrics!$O$2,IF(I198&lt;Metrics!$P$19,Metrics!$P$2,Metrics!$Q$2))))))))))</f>
        <v>6</v>
      </c>
      <c r="X198">
        <f>IF(J198&lt;Metrics!$G$20,Metrics!$G$2,IF(J198&lt;Metrics!$H$20,Metrics!$H$2,IF(J198&lt;Metrics!$I$20,Metrics!$I$2,IF(J198&lt;Metrics!$J$20,Metrics!$J$2,IF(J198&lt;Metrics!$K$20,Metrics!$K$2,IF(J198&lt;Metrics!$L$20,Metrics!$L$2,IF(J198&lt;Metrics!$M$20,Metrics!$M$2,IF(J198&lt;Metrics!$N$20,Metrics!$N$2,IF(J198&lt;Metrics!$O$20,Metrics!$O$2,IF(J198&lt;Metrics!$P$20,Metrics!$P$2,Metrics!$Q$2))))))))))</f>
        <v>7</v>
      </c>
      <c r="Y198">
        <f>IF(K198&lt;Metrics!$G$12,Metrics!$G$2,IF(K198&lt;Metrics!$H$12,Metrics!$H$2,IF(K198&lt;Metrics!$I$12,Metrics!$I$2,IF(K198&lt;Metrics!$J$12,Metrics!$J$2,IF(K198&lt;Metrics!$K$12,Metrics!$K$2,IF(K198&lt;Metrics!$L$12,Metrics!$L$2,IF(K198&lt;Metrics!$M$12,Metrics!$M$2,IF(K198&lt;Metrics!$N$12,Metrics!$N$2,IF(K198&lt;Metrics!$O$12,Metrics!$O$2,IF(K198&lt;Metrics!$P$12,Metrics!$P$2,Metrics!$Q$2))))))))))</f>
        <v>4</v>
      </c>
      <c r="Z198">
        <f>IF(L198&lt;Metrics!$G$13,Metrics!$G$2,IF(L198&lt;Metrics!$H$13,Metrics!$H$2,IF(L198&lt;Metrics!$I$13,Metrics!$I$2,IF(L198&lt;Metrics!$J$13,Metrics!$J$2,IF(L198&lt;Metrics!$K$13,Metrics!$K$2,IF(L198&lt;Metrics!$L$13,Metrics!$L$2,IF(L198&lt;Metrics!$M$13,Metrics!$M$2,IF(L198&lt;Metrics!$N$13,Metrics!$N$2,IF(L198&lt;Metrics!$O$13,Metrics!$O$2,IF(L198&lt;Metrics!$P$13,Metrics!$P$2,Metrics!$Q$2))))))))))</f>
        <v>0</v>
      </c>
      <c r="AA198">
        <f>IF(M198&lt;Metrics!$G$14,Metrics!$G$2,IF(M198&lt;Metrics!$H$14,Metrics!$H$2,IF(M198&lt;Metrics!$I$14,Metrics!$I$2,IF(M198&lt;Metrics!$J$14,Metrics!$J$2,IF(M198&lt;Metrics!$K$14,Metrics!$K$2,IF(M198&lt;Metrics!$L$14,Metrics!$L$2,IF(M198&lt;Metrics!$M$14,Metrics!$M$2,IF(M198&lt;Metrics!$N$14,Metrics!$N$2,IF(M198&lt;Metrics!$O$14,Metrics!$O$2,IF(M198&lt;Metrics!$P$14,Metrics!$P$2,Metrics!$Q$2))))))))))</f>
        <v>0</v>
      </c>
      <c r="AB198">
        <f>IF(N198&lt;Metrics!$G$16,Metrics!$G$2,IF(N198&lt;Metrics!$H$16,Metrics!$H$2,IF(N198&lt;Metrics!$I$16,Metrics!$I$2,IF(N198&lt;Metrics!$J$16,Metrics!$J$2,IF(N198&lt;Metrics!$K$16,Metrics!$K$2,IF(N198&lt;Metrics!$L$16,Metrics!$L$2,IF(N198&lt;Metrics!$M$16,Metrics!$M$2,IF(N198&lt;Metrics!$N$16,Metrics!$N$2,IF(N198&lt;Metrics!$O$16,Metrics!$O$2,IF(N198&lt;Metrics!$P$16,Metrics!$P$2,Metrics!$Q$2))))))))))</f>
        <v>5</v>
      </c>
      <c r="AC198">
        <f>IF(O198&lt;Metrics!$G$22,Metrics!$G$2,IF(O198&lt;Metrics!$H$22,Metrics!$H$2,IF(O198&lt;Metrics!$I$22,Metrics!$I$2,IF(O198&lt;Metrics!$J$22,Metrics!$J$2,IF(O198&lt;Metrics!$K$22,Metrics!$K$2,IF(O198&lt;Metrics!$L$22,Metrics!$L$2,IF(O198&lt;Metrics!$M$22,Metrics!$M$2,IF(O198&lt;Metrics!$N$22,Metrics!$N$2,IF(O198&lt;Metrics!$O$22,Metrics!$O$2,IF(O198&lt;Metrics!$P$22,Metrics!$P$2,Metrics!$Q$2))))))))))</f>
        <v>3</v>
      </c>
      <c r="AD198" s="38">
        <f>(P198*Metrics!F$4)+(Q198*Metrics!F$8)+(S198*Metrics!F$9)+(U198*Metrics!F$10)+(V198*Metrics!F$18)+('Final Metrics'!W96*Metrics!F$19)+('Final Metrics'!X96*Metrics!F$20)+('Final Metrics'!Y96*Metrics!F$12)+('Final Metrics'!Z96*Metrics!F$13)+('Final Metrics'!AA96*Metrics!F$14)+('Final Metrics'!AB96*Metrics!F$16)</f>
        <v>125.375</v>
      </c>
      <c r="AE198" s="39">
        <f>AD198/AD$1</f>
        <v>0.12537499999999999</v>
      </c>
    </row>
    <row r="199" spans="1:31">
      <c r="A199" s="12" t="s">
        <v>489</v>
      </c>
      <c r="B199" s="14"/>
      <c r="C199" s="16"/>
      <c r="D199" s="14"/>
      <c r="E199" s="14"/>
      <c r="F199" s="14"/>
      <c r="G199" s="14">
        <v>0</v>
      </c>
      <c r="H199" s="98">
        <v>30</v>
      </c>
      <c r="I199" s="98">
        <v>673</v>
      </c>
      <c r="J199" s="98">
        <v>40</v>
      </c>
      <c r="K199" s="98">
        <v>1040</v>
      </c>
      <c r="L199" s="98">
        <v>102</v>
      </c>
      <c r="M199" s="98">
        <v>2464</v>
      </c>
      <c r="N199" s="98">
        <v>60</v>
      </c>
      <c r="O199" s="45">
        <v>1</v>
      </c>
      <c r="P199">
        <f>IF(B199&lt;Metrics!$G$4,Metrics!$G$2,IF(B199&lt;Metrics!$H$4,Metrics!$H$2,IF(B199&lt;Metrics!$I$4,Metrics!$I$2,IF(B199&lt;Metrics!$J$4,Metrics!$J$2,IF(B199&lt;Metrics!$K$4,Metrics!$K$2,IF(B199&lt;Metrics!$L$4,Metrics!$L$2,IF(B199&lt;Metrics!$M$4,Metrics!$M$2,IF(B199&lt;Metrics!$N$4,Metrics!$N$2,IF(B199&lt;Metrics!$O$4,Metrics!$O$2,IF(B199&lt;Metrics!$P$4,Metrics!$P$2,Metrics!Q$2))))))))))</f>
        <v>0</v>
      </c>
      <c r="Q199">
        <f>IF(C199=Metrics!$G$8,Metrics!$G$2,IF(C199&lt;Metrics!$H$8,Metrics!$H$2,IF(C199&lt;Metrics!$I$8,Metrics!$I$2,IF(C199&lt;Metrics!$J$8,Metrics!$J$2,IF(C199&lt;Metrics!$K$8,Metrics!$K$2,IF(C199&lt;Metrics!$L$8,Metrics!$L$2,IF(C199&lt;Metrics!$M$8,Metrics!$M$2,IF(C199&lt;Metrics!$N$8,Metrics!$N$2,IF(C199&lt;Metrics!$O$8,Metrics!$O$2,IF(C199&lt;Metrics!$P$8,Metrics!$P$2,Metrics!$Q$2))))))))))</f>
        <v>0</v>
      </c>
      <c r="S199">
        <f>IF(E199&lt;Metrics!$G$9,Metrics!$G$2,IF(E199&lt;Metrics!$H$9,Metrics!$H$2,IF(E199&lt;Metrics!$I$9,Metrics!$I$2,IF(E199&lt;Metrics!$J$9,Metrics!$J$2,IF(E199&lt;Metrics!$K$9,Metrics!$K$2,IF(E199&lt;Metrics!$L$9,Metrics!$L$2,IF(E199&lt;Metrics!$M$9,Metrics!$M$2,IF(E199&lt;Metrics!$N$9,Metrics!$N$2,IF(E199&lt;Metrics!$O$9,Metrics!$O$2,IF(E199&lt;Metrics!$P$9,Metrics!$P$2,Metrics!$Q$2))))))))))</f>
        <v>0</v>
      </c>
      <c r="U199">
        <f>IF(G199&lt;Metrics!$G$10,Metrics!$G$2,IF(G199&lt;Metrics!$H$10,Metrics!$H$2,IF(G199&lt;Metrics!$I$10,Metrics!$I$2,IF(G199&lt;Metrics!$J$10,Metrics!$J$2,IF(G199&lt;Metrics!$K$10,Metrics!$K$2,IF(G199&lt;Metrics!$L$10,Metrics!$L$2,IF(G199&lt;Metrics!$M$10,Metrics!$M$2,IF(G199&lt;Metrics!$N$10,Metrics!$N$2,IF(G199&lt;Metrics!$O$10,Metrics!$O$2,IF(G199&lt;Metrics!$P$10,Metrics!$P$2,Metrics!$Q$2))))))))))</f>
        <v>0</v>
      </c>
      <c r="V199">
        <f>IF(H199&lt;Metrics!$G$18,Metrics!$G$2,IF(H199&lt;Metrics!$H$18,Metrics!$H$2,IF(H199&lt;Metrics!$I$18,Metrics!$I$2,IF(H199&lt;Metrics!$J$18,Metrics!$J$2,IF(H199&lt;Metrics!$K$18,Metrics!$K$2,IF(H199&lt;Metrics!$L$18,Metrics!$L$2,IF(H199&lt;Metrics!$M$18,Metrics!$M$2,IF(H199&lt;Metrics!$N$18,Metrics!$N$2,IF(H199&lt;Metrics!$O$18,Metrics!$O$2,IF(H199&lt;Metrics!$P$18,Metrics!$P$2,Metrics!$Q$2))))))))))</f>
        <v>4</v>
      </c>
      <c r="W199">
        <f>IF(I199&lt;Metrics!$G$19,Metrics!$G$2,IF(I199&lt;Metrics!$H$19,Metrics!$H$2,IF(I199&lt;Metrics!$I$19,Metrics!$I$2,IF(I199&lt;Metrics!$J$19,Metrics!$J$2,IF(I199&lt;Metrics!$K$19,Metrics!$K$2,IF(I199&lt;Metrics!$L$19,Metrics!$L$2,IF(I199&lt;Metrics!$M$19,Metrics!$M$2,IF(I199&lt;Metrics!$N$19,Metrics!$N$2,IF(I199&lt;Metrics!$O$19,Metrics!$O$2,IF(I199&lt;Metrics!$P$19,Metrics!$P$2,Metrics!$Q$2))))))))))</f>
        <v>4</v>
      </c>
      <c r="X199">
        <f>IF(J199&lt;Metrics!$G$20,Metrics!$G$2,IF(J199&lt;Metrics!$H$20,Metrics!$H$2,IF(J199&lt;Metrics!$I$20,Metrics!$I$2,IF(J199&lt;Metrics!$J$20,Metrics!$J$2,IF(J199&lt;Metrics!$K$20,Metrics!$K$2,IF(J199&lt;Metrics!$L$20,Metrics!$L$2,IF(J199&lt;Metrics!$M$20,Metrics!$M$2,IF(J199&lt;Metrics!$N$20,Metrics!$N$2,IF(J199&lt;Metrics!$O$20,Metrics!$O$2,IF(J199&lt;Metrics!$P$20,Metrics!$P$2,Metrics!$Q$2))))))))))</f>
        <v>4</v>
      </c>
      <c r="Y199">
        <f>IF(K199&lt;Metrics!$G$12,Metrics!$G$2,IF(K199&lt;Metrics!$H$12,Metrics!$H$2,IF(K199&lt;Metrics!$I$12,Metrics!$I$2,IF(K199&lt;Metrics!$J$12,Metrics!$J$2,IF(K199&lt;Metrics!$K$12,Metrics!$K$2,IF(K199&lt;Metrics!$L$12,Metrics!$L$2,IF(K199&lt;Metrics!$M$12,Metrics!$M$2,IF(K199&lt;Metrics!$N$12,Metrics!$N$2,IF(K199&lt;Metrics!$O$12,Metrics!$O$2,IF(K199&lt;Metrics!$P$12,Metrics!$P$2,Metrics!$Q$2))))))))))</f>
        <v>1</v>
      </c>
      <c r="Z199">
        <f>IF(L199&lt;Metrics!$G$13,Metrics!$G$2,IF(L199&lt;Metrics!$H$13,Metrics!$H$2,IF(L199&lt;Metrics!$I$13,Metrics!$I$2,IF(L199&lt;Metrics!$J$13,Metrics!$J$2,IF(L199&lt;Metrics!$K$13,Metrics!$K$2,IF(L199&lt;Metrics!$L$13,Metrics!$L$2,IF(L199&lt;Metrics!$M$13,Metrics!$M$2,IF(L199&lt;Metrics!$N$13,Metrics!$N$2,IF(L199&lt;Metrics!$O$13,Metrics!$O$2,IF(L199&lt;Metrics!$P$13,Metrics!$P$2,Metrics!$Q$2))))))))))</f>
        <v>0</v>
      </c>
      <c r="AA199">
        <f>IF(M199&lt;Metrics!$G$14,Metrics!$G$2,IF(M199&lt;Metrics!$H$14,Metrics!$H$2,IF(M199&lt;Metrics!$I$14,Metrics!$I$2,IF(M199&lt;Metrics!$J$14,Metrics!$J$2,IF(M199&lt;Metrics!$K$14,Metrics!$K$2,IF(M199&lt;Metrics!$L$14,Metrics!$L$2,IF(M199&lt;Metrics!$M$14,Metrics!$M$2,IF(M199&lt;Metrics!$N$14,Metrics!$N$2,IF(M199&lt;Metrics!$O$14,Metrics!$O$2,IF(M199&lt;Metrics!$P$14,Metrics!$P$2,Metrics!$Q$2))))))))))</f>
        <v>2</v>
      </c>
      <c r="AB199">
        <f>IF(N199&lt;Metrics!$G$16,Metrics!$G$2,IF(N199&lt;Metrics!$H$16,Metrics!$H$2,IF(N199&lt;Metrics!$I$16,Metrics!$I$2,IF(N199&lt;Metrics!$J$16,Metrics!$J$2,IF(N199&lt;Metrics!$K$16,Metrics!$K$2,IF(N199&lt;Metrics!$L$16,Metrics!$L$2,IF(N199&lt;Metrics!$M$16,Metrics!$M$2,IF(N199&lt;Metrics!$N$16,Metrics!$N$2,IF(N199&lt;Metrics!$O$16,Metrics!$O$2,IF(N199&lt;Metrics!$P$16,Metrics!$P$2,Metrics!$Q$2))))))))))</f>
        <v>7</v>
      </c>
      <c r="AC199">
        <f>IF(O199&lt;Metrics!$G$22,Metrics!$G$2,IF(O199&lt;Metrics!$H$22,Metrics!$H$2,IF(O199&lt;Metrics!$I$22,Metrics!$I$2,IF(O199&lt;Metrics!$J$22,Metrics!$J$2,IF(O199&lt;Metrics!$K$22,Metrics!$K$2,IF(O199&lt;Metrics!$L$22,Metrics!$L$2,IF(O199&lt;Metrics!$M$22,Metrics!$M$2,IF(O199&lt;Metrics!$N$22,Metrics!$N$2,IF(O199&lt;Metrics!$O$22,Metrics!$O$2,IF(O199&lt;Metrics!$P$22,Metrics!$P$2,Metrics!$Q$2))))))))))</f>
        <v>1</v>
      </c>
      <c r="AD199" s="38">
        <f>(P199*Metrics!F$4)+(Q199*Metrics!F$8)+(S199*Metrics!F$9)+(U199*Metrics!F$10)+(V199*Metrics!F$18)+('Final Metrics'!W196*Metrics!F$19)+('Final Metrics'!X196*Metrics!F$20)+('Final Metrics'!Y196*Metrics!F$12)+('Final Metrics'!Z196*Metrics!F$13)+('Final Metrics'!AA196*Metrics!F$14)+('Final Metrics'!AB196*Metrics!F$16)</f>
        <v>52.25</v>
      </c>
      <c r="AE199" s="39">
        <f>AD199/AD$1</f>
        <v>5.2249999999999998E-2</v>
      </c>
    </row>
    <row r="200" spans="1:31">
      <c r="A200" s="50" t="s">
        <v>710</v>
      </c>
      <c r="B200" s="55">
        <f>AVERAGE(Table2[Sum of Feedly Subscribers])</f>
        <v>829.51851851851848</v>
      </c>
      <c r="C200" s="54">
        <f>AVERAGE(Table2[[Avg Rating ]])</f>
        <v>4.7743670545141139</v>
      </c>
      <c r="D200" s="55"/>
      <c r="E200" s="55">
        <f>AVERAGE(Table2['# of Ratings])</f>
        <v>176.07142857142858</v>
      </c>
      <c r="F200" s="55"/>
      <c r="G200" s="55">
        <f>AVERAGE(Table2[[Ratings Sum ]])</f>
        <v>356.5532994923858</v>
      </c>
      <c r="H200" s="55">
        <f>AVERAGE(Table2[[ Moz]])</f>
        <v>38.336734693877553</v>
      </c>
      <c r="I200" s="55">
        <f>AVERAGE(Table2[[ kred]])</f>
        <v>724.58163265306121</v>
      </c>
      <c r="J200" s="55">
        <f>AVERAGE(Table2[[ peerindex]])</f>
        <v>49.336734693877553</v>
      </c>
      <c r="K200" s="55">
        <f>AVERAGE(Table2 [ twitter-followers] )</f>
        <v>36960.030612244896</v>
      </c>
      <c r="L200" s="55">
        <f>AVERAGE(Table2 [ twitter-following] )</f>
        <v>3225.2244897959185</v>
      </c>
      <c r="M200" s="55">
        <f>AVERAGE(Table2[[ tweets]])</f>
        <v>15572.627551020409</v>
      </c>
      <c r="N200" s="55">
        <f>AVERAGE(Table2[Klout])</f>
        <v>49.850267379679146</v>
      </c>
      <c r="O200" s="47">
        <f>AVERAGE(Table2[YouTube])</f>
        <v>10276.511235955057</v>
      </c>
      <c r="AD200" s="38"/>
      <c r="AE200" s="53"/>
    </row>
    <row r="201" spans="1:31">
      <c r="A201" s="2" t="s">
        <v>567</v>
      </c>
      <c r="B201" s="2">
        <f>MAX(Table2[Sum of Feedly Subscribers])</f>
        <v>22775</v>
      </c>
      <c r="C201" s="2">
        <f>MAX(Table2[[Avg Rating ]])</f>
        <v>5</v>
      </c>
      <c r="D201" s="2">
        <f>MAX(Table2[Avg TrueRank])</f>
        <v>1333</v>
      </c>
      <c r="E201" s="2">
        <f>MAX(Table2['# of Ratings])</f>
        <v>1698</v>
      </c>
      <c r="F201" s="2">
        <f>MAX(Table2[Avg TrueRank Overall])</f>
        <v>258</v>
      </c>
      <c r="G201" s="2">
        <f>MAX(Table2[[Ratings Sum ]])</f>
        <v>7216.5</v>
      </c>
      <c r="H201" s="2">
        <f>MAX(Table2[[ Moz]])</f>
        <v>86</v>
      </c>
      <c r="I201" s="2">
        <f>MAX(Table2[[ kred]])</f>
        <v>988</v>
      </c>
      <c r="J201" s="2">
        <f>MAX(Table2[[ peerindex]])</f>
        <v>92</v>
      </c>
      <c r="K201" s="2">
        <f>MAX(Table2[ twitter-followers])</f>
        <v>3071646</v>
      </c>
      <c r="L201" s="2">
        <f>MAX(Table2[ twitter-following])</f>
        <v>52572</v>
      </c>
      <c r="M201" s="2">
        <f>MAX(Table2[[ tweets]])</f>
        <v>167676</v>
      </c>
      <c r="N201" s="2">
        <f>MAX(Table2[Klout])</f>
        <v>88</v>
      </c>
      <c r="O201" s="2">
        <f>MAX(Table2[YouTube])</f>
        <v>1263854</v>
      </c>
    </row>
  </sheetData>
  <sortState ref="A3:AE199">
    <sortCondition ref="A3"/>
  </sortState>
  <pageMargins left="0.75" right="0.75" top="1" bottom="1" header="0.5" footer="0.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zoomScale="125" zoomScaleNormal="125" zoomScalePageLayoutView="125" workbookViewId="0">
      <selection activeCell="D6" sqref="D6"/>
    </sheetView>
  </sheetViews>
  <sheetFormatPr baseColWidth="10" defaultColWidth="0" defaultRowHeight="15" x14ac:dyDescent="0"/>
  <cols>
    <col min="1" max="1" width="22.6640625" bestFit="1" customWidth="1"/>
    <col min="2" max="2" width="15.5" bestFit="1" customWidth="1"/>
    <col min="3" max="3" width="12.6640625" style="73" customWidth="1"/>
    <col min="4" max="4" width="13.5" bestFit="1" customWidth="1"/>
    <col min="5" max="5" width="14" bestFit="1" customWidth="1"/>
    <col min="6" max="6" width="7.83203125" bestFit="1" customWidth="1"/>
    <col min="7" max="7" width="8" bestFit="1" customWidth="1"/>
    <col min="8" max="8" width="12.5" bestFit="1" customWidth="1"/>
    <col min="9" max="10" width="11.5" bestFit="1" customWidth="1"/>
    <col min="11" max="11" width="9.83203125" bestFit="1" customWidth="1"/>
    <col min="12" max="12" width="8.1640625" bestFit="1" customWidth="1"/>
    <col min="13" max="13" width="11" bestFit="1" customWidth="1"/>
    <col min="14" max="14" width="8" hidden="1" customWidth="1"/>
    <col min="15" max="15" width="10.1640625" bestFit="1" customWidth="1"/>
    <col min="16" max="16" width="10.83203125" customWidth="1"/>
    <col min="17" max="16384" width="10.83203125" hidden="1"/>
  </cols>
  <sheetData>
    <row r="1" spans="1:15" ht="74" customHeight="1" thickBot="1">
      <c r="A1" s="34"/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s="1" customFormat="1" ht="30">
      <c r="A2" s="40" t="s">
        <v>712</v>
      </c>
      <c r="B2" s="44" t="s">
        <v>715</v>
      </c>
      <c r="C2" s="41" t="s">
        <v>719</v>
      </c>
      <c r="D2" s="41" t="s">
        <v>954</v>
      </c>
      <c r="E2" s="41" t="s">
        <v>722</v>
      </c>
      <c r="F2" s="41" t="s">
        <v>928</v>
      </c>
      <c r="G2" s="41" t="s">
        <v>923</v>
      </c>
      <c r="H2" s="41" t="s">
        <v>924</v>
      </c>
      <c r="I2" s="41" t="s">
        <v>925</v>
      </c>
      <c r="J2" s="41" t="s">
        <v>926</v>
      </c>
      <c r="K2" s="41" t="s">
        <v>927</v>
      </c>
      <c r="L2" s="41" t="s">
        <v>561</v>
      </c>
      <c r="M2" s="41" t="s">
        <v>934</v>
      </c>
      <c r="N2" s="42" t="s">
        <v>949</v>
      </c>
      <c r="O2" s="43" t="s">
        <v>951</v>
      </c>
    </row>
    <row r="3" spans="1:15">
      <c r="A3" s="12" t="s">
        <v>334</v>
      </c>
      <c r="B3" s="56">
        <v>0</v>
      </c>
      <c r="C3" s="72"/>
      <c r="D3" s="55"/>
      <c r="E3" s="55">
        <v>0</v>
      </c>
      <c r="F3" s="59">
        <v>86</v>
      </c>
      <c r="G3" s="59">
        <v>988</v>
      </c>
      <c r="H3" s="67">
        <v>88</v>
      </c>
      <c r="I3" s="67">
        <v>590319</v>
      </c>
      <c r="J3" s="75">
        <v>1137</v>
      </c>
      <c r="K3" s="75">
        <v>27147</v>
      </c>
      <c r="L3" s="67">
        <v>85</v>
      </c>
      <c r="M3" s="75">
        <v>3</v>
      </c>
      <c r="N3" s="76">
        <v>1</v>
      </c>
      <c r="O3" s="77">
        <v>7.7249999999999999E-2</v>
      </c>
    </row>
    <row r="4" spans="1:15">
      <c r="A4" s="12" t="s">
        <v>22</v>
      </c>
      <c r="B4" s="47">
        <v>119</v>
      </c>
      <c r="C4" s="72"/>
      <c r="D4" s="55"/>
      <c r="E4" s="55">
        <v>0</v>
      </c>
      <c r="F4" s="67">
        <v>76</v>
      </c>
      <c r="G4" s="59">
        <v>988</v>
      </c>
      <c r="H4" s="75">
        <v>80</v>
      </c>
      <c r="I4" s="75">
        <v>59612</v>
      </c>
      <c r="J4" s="75">
        <v>17326</v>
      </c>
      <c r="K4" s="59">
        <v>167676</v>
      </c>
      <c r="L4" s="75">
        <v>65</v>
      </c>
      <c r="M4" s="75">
        <v>1</v>
      </c>
      <c r="N4" s="76">
        <v>1</v>
      </c>
      <c r="O4" s="77">
        <v>0.13337499999999999</v>
      </c>
    </row>
    <row r="5" spans="1:15">
      <c r="A5" s="12" t="s">
        <v>174</v>
      </c>
      <c r="B5" s="47"/>
      <c r="C5" s="72"/>
      <c r="D5" s="55"/>
      <c r="E5" s="55">
        <v>0</v>
      </c>
      <c r="F5" s="55">
        <v>71</v>
      </c>
      <c r="G5" s="67">
        <v>981</v>
      </c>
      <c r="H5" s="59">
        <v>92</v>
      </c>
      <c r="I5" s="59">
        <v>3071646</v>
      </c>
      <c r="J5" s="75">
        <v>339</v>
      </c>
      <c r="K5" s="75">
        <v>3692</v>
      </c>
      <c r="L5" s="75">
        <v>0</v>
      </c>
      <c r="M5" s="75">
        <v>64</v>
      </c>
      <c r="N5" s="76">
        <v>1</v>
      </c>
      <c r="O5" s="77">
        <v>3.2250000000000001E-2</v>
      </c>
    </row>
    <row r="6" spans="1:15">
      <c r="A6" s="12" t="s">
        <v>305</v>
      </c>
      <c r="B6" s="58">
        <v>491</v>
      </c>
      <c r="C6" s="61">
        <v>5</v>
      </c>
      <c r="D6" s="58">
        <v>36</v>
      </c>
      <c r="E6" s="58">
        <v>180</v>
      </c>
      <c r="F6" s="58">
        <v>68</v>
      </c>
      <c r="G6" s="67">
        <v>975</v>
      </c>
      <c r="H6" s="75">
        <v>73</v>
      </c>
      <c r="I6" s="75">
        <v>26065</v>
      </c>
      <c r="J6" s="75">
        <v>674</v>
      </c>
      <c r="K6" s="67">
        <v>115779</v>
      </c>
      <c r="L6" s="75">
        <v>81</v>
      </c>
      <c r="M6" s="75">
        <v>136</v>
      </c>
      <c r="N6" s="76">
        <v>1</v>
      </c>
      <c r="O6" s="77">
        <v>0.43974999999999997</v>
      </c>
    </row>
    <row r="7" spans="1:15">
      <c r="A7" s="12" t="s">
        <v>443</v>
      </c>
      <c r="B7" s="58">
        <v>2000</v>
      </c>
      <c r="C7" s="61">
        <v>5</v>
      </c>
      <c r="D7" s="58">
        <v>14</v>
      </c>
      <c r="E7" s="58">
        <v>70</v>
      </c>
      <c r="F7" s="67">
        <v>77</v>
      </c>
      <c r="G7" s="75">
        <v>973</v>
      </c>
      <c r="H7" s="75">
        <v>86</v>
      </c>
      <c r="I7" s="75">
        <v>162055</v>
      </c>
      <c r="J7" s="75">
        <v>35270</v>
      </c>
      <c r="K7" s="75">
        <v>102732</v>
      </c>
      <c r="L7" s="75">
        <v>80</v>
      </c>
      <c r="M7" s="75">
        <v>2636</v>
      </c>
      <c r="N7" s="76">
        <v>4</v>
      </c>
      <c r="O7" s="77">
        <v>0.40849999999999997</v>
      </c>
    </row>
    <row r="8" spans="1:15">
      <c r="A8" s="12" t="s">
        <v>424</v>
      </c>
      <c r="B8" s="67">
        <v>16618</v>
      </c>
      <c r="C8" s="62"/>
      <c r="D8" s="58">
        <v>0</v>
      </c>
      <c r="E8" s="58">
        <v>0</v>
      </c>
      <c r="F8" s="58">
        <v>74</v>
      </c>
      <c r="G8" s="75">
        <v>970</v>
      </c>
      <c r="H8" s="75">
        <v>0</v>
      </c>
      <c r="I8" s="75">
        <v>374393</v>
      </c>
      <c r="J8" s="67">
        <v>42158</v>
      </c>
      <c r="K8" s="75">
        <v>65475</v>
      </c>
      <c r="L8" s="59">
        <v>88</v>
      </c>
      <c r="M8" s="75">
        <v>15590</v>
      </c>
      <c r="N8" s="76">
        <v>6</v>
      </c>
      <c r="O8" s="77">
        <v>0.3715</v>
      </c>
    </row>
    <row r="9" spans="1:15">
      <c r="A9" s="12" t="s">
        <v>339</v>
      </c>
      <c r="B9" s="58">
        <v>7931</v>
      </c>
      <c r="C9" s="61">
        <v>5</v>
      </c>
      <c r="D9" s="58">
        <v>809</v>
      </c>
      <c r="E9" s="58">
        <v>4045</v>
      </c>
      <c r="F9" s="58">
        <v>72</v>
      </c>
      <c r="G9" s="75">
        <v>967</v>
      </c>
      <c r="H9" s="75">
        <v>85</v>
      </c>
      <c r="I9" s="75">
        <v>208968</v>
      </c>
      <c r="J9" s="75">
        <v>173</v>
      </c>
      <c r="K9" s="75">
        <v>30783</v>
      </c>
      <c r="L9" s="75">
        <v>82</v>
      </c>
      <c r="M9" s="75">
        <v>1947</v>
      </c>
      <c r="N9" s="76">
        <v>4</v>
      </c>
      <c r="O9" s="77">
        <v>0.57774999999999999</v>
      </c>
    </row>
    <row r="10" spans="1:15">
      <c r="A10" s="12" t="s">
        <v>375</v>
      </c>
      <c r="B10" s="47">
        <v>103</v>
      </c>
      <c r="C10" s="72"/>
      <c r="D10" s="55"/>
      <c r="E10" s="55">
        <v>0</v>
      </c>
      <c r="F10" s="55">
        <v>57</v>
      </c>
      <c r="G10" s="75">
        <v>963</v>
      </c>
      <c r="H10" s="75">
        <v>69</v>
      </c>
      <c r="I10" s="75">
        <v>20667</v>
      </c>
      <c r="J10" s="75">
        <v>4120</v>
      </c>
      <c r="K10" s="75">
        <v>13626</v>
      </c>
      <c r="L10" s="75">
        <v>82</v>
      </c>
      <c r="M10" s="75">
        <v>0</v>
      </c>
      <c r="N10" s="76">
        <v>0</v>
      </c>
      <c r="O10" s="77">
        <v>8.6374999999999993E-2</v>
      </c>
    </row>
    <row r="11" spans="1:15">
      <c r="A11" s="12" t="s">
        <v>364</v>
      </c>
      <c r="B11" s="56">
        <v>480</v>
      </c>
      <c r="C11" s="61">
        <v>5</v>
      </c>
      <c r="D11" s="55">
        <v>5</v>
      </c>
      <c r="E11" s="55">
        <v>25</v>
      </c>
      <c r="F11" s="55">
        <v>66</v>
      </c>
      <c r="G11" s="75">
        <v>954</v>
      </c>
      <c r="H11" s="75">
        <v>82</v>
      </c>
      <c r="I11" s="75">
        <v>76755</v>
      </c>
      <c r="J11" s="67">
        <v>36089</v>
      </c>
      <c r="K11" s="75">
        <v>68513</v>
      </c>
      <c r="L11" s="75">
        <v>73</v>
      </c>
      <c r="M11" s="75">
        <v>344</v>
      </c>
      <c r="N11" s="76">
        <v>2</v>
      </c>
      <c r="O11" s="77">
        <v>0.37762499999999999</v>
      </c>
    </row>
    <row r="12" spans="1:15">
      <c r="A12" s="12" t="s">
        <v>288</v>
      </c>
      <c r="B12" s="59">
        <v>22775</v>
      </c>
      <c r="C12" s="62">
        <v>4.25</v>
      </c>
      <c r="D12" s="58">
        <v>1698</v>
      </c>
      <c r="E12" s="59">
        <v>7216.5</v>
      </c>
      <c r="F12" s="58">
        <v>67</v>
      </c>
      <c r="G12" s="75">
        <v>953</v>
      </c>
      <c r="H12" s="75">
        <v>87</v>
      </c>
      <c r="I12" s="75">
        <v>494085</v>
      </c>
      <c r="J12" s="75">
        <v>2124</v>
      </c>
      <c r="K12" s="75">
        <v>6814</v>
      </c>
      <c r="L12" s="67">
        <v>87</v>
      </c>
      <c r="M12" s="75">
        <v>8434</v>
      </c>
      <c r="N12" s="76">
        <v>5</v>
      </c>
      <c r="O12" s="77">
        <v>0.57950000000000002</v>
      </c>
    </row>
    <row r="13" spans="1:15">
      <c r="A13" s="12" t="s">
        <v>30</v>
      </c>
      <c r="B13" s="56"/>
      <c r="C13" s="72"/>
      <c r="D13" s="55"/>
      <c r="E13" s="55">
        <v>0</v>
      </c>
      <c r="F13" s="55">
        <v>71</v>
      </c>
      <c r="G13" s="75">
        <v>942</v>
      </c>
      <c r="H13" s="75">
        <v>81</v>
      </c>
      <c r="I13" s="75">
        <v>80614</v>
      </c>
      <c r="J13" s="75">
        <v>623</v>
      </c>
      <c r="K13" s="75">
        <v>22220</v>
      </c>
      <c r="L13" s="75">
        <v>72</v>
      </c>
      <c r="M13" s="75">
        <v>2013</v>
      </c>
      <c r="N13" s="76">
        <v>4</v>
      </c>
      <c r="O13" s="77">
        <v>0.16775000000000001</v>
      </c>
    </row>
    <row r="14" spans="1:15">
      <c r="A14" s="12" t="s">
        <v>70</v>
      </c>
      <c r="B14" s="58">
        <v>484</v>
      </c>
      <c r="C14" s="60">
        <v>4.666666666666667</v>
      </c>
      <c r="D14" s="58">
        <v>95</v>
      </c>
      <c r="E14" s="58">
        <v>445</v>
      </c>
      <c r="F14" s="58">
        <v>65</v>
      </c>
      <c r="G14" s="75">
        <v>937</v>
      </c>
      <c r="H14" s="75">
        <v>81</v>
      </c>
      <c r="I14" s="75">
        <v>42014</v>
      </c>
      <c r="J14" s="75">
        <v>15080</v>
      </c>
      <c r="K14" s="75">
        <v>90077</v>
      </c>
      <c r="L14" s="75">
        <v>76</v>
      </c>
      <c r="M14" s="75">
        <v>160</v>
      </c>
      <c r="N14" s="76">
        <v>1</v>
      </c>
      <c r="O14" s="77">
        <v>0.358875</v>
      </c>
    </row>
    <row r="15" spans="1:15">
      <c r="A15" s="12" t="s">
        <v>382</v>
      </c>
      <c r="B15" s="56">
        <v>1000</v>
      </c>
      <c r="C15" s="72"/>
      <c r="D15" s="55"/>
      <c r="E15" s="55">
        <v>0</v>
      </c>
      <c r="F15" s="55">
        <v>72</v>
      </c>
      <c r="G15" s="75">
        <v>934</v>
      </c>
      <c r="H15" s="75">
        <v>78</v>
      </c>
      <c r="I15" s="75">
        <v>52582</v>
      </c>
      <c r="J15" s="75">
        <v>5812</v>
      </c>
      <c r="K15" s="75">
        <v>76888</v>
      </c>
      <c r="L15" s="75">
        <v>80</v>
      </c>
      <c r="M15" s="75">
        <v>4405</v>
      </c>
      <c r="N15" s="76">
        <v>5</v>
      </c>
      <c r="O15" s="77">
        <v>0.21249999999999999</v>
      </c>
    </row>
    <row r="16" spans="1:15">
      <c r="A16" s="12" t="s">
        <v>351</v>
      </c>
      <c r="B16" s="58">
        <v>154</v>
      </c>
      <c r="C16" s="60">
        <v>4.75</v>
      </c>
      <c r="D16" s="58">
        <v>34</v>
      </c>
      <c r="E16" s="58">
        <v>153.5</v>
      </c>
      <c r="F16" s="58">
        <v>70</v>
      </c>
      <c r="G16" s="75">
        <v>922</v>
      </c>
      <c r="H16" s="75">
        <v>83</v>
      </c>
      <c r="I16" s="75">
        <v>240416</v>
      </c>
      <c r="J16" s="75">
        <v>3382</v>
      </c>
      <c r="K16" s="75">
        <v>20121</v>
      </c>
      <c r="L16" s="75">
        <v>82</v>
      </c>
      <c r="M16" s="75">
        <v>5</v>
      </c>
      <c r="N16" s="76">
        <v>1</v>
      </c>
      <c r="O16" s="77">
        <v>0.36537500000000001</v>
      </c>
    </row>
    <row r="17" spans="1:15">
      <c r="A17" s="12" t="s">
        <v>430</v>
      </c>
      <c r="B17" s="47">
        <v>111</v>
      </c>
      <c r="C17" s="72"/>
      <c r="D17" s="55"/>
      <c r="E17" s="55">
        <v>0</v>
      </c>
      <c r="F17" s="55">
        <v>48</v>
      </c>
      <c r="G17" s="75">
        <v>919</v>
      </c>
      <c r="H17" s="75">
        <v>70</v>
      </c>
      <c r="I17" s="75">
        <v>7951</v>
      </c>
      <c r="J17" s="75">
        <v>1627</v>
      </c>
      <c r="K17" s="75">
        <v>30441</v>
      </c>
      <c r="L17" s="75">
        <v>0</v>
      </c>
      <c r="M17" s="75">
        <v>34</v>
      </c>
      <c r="N17" s="76">
        <v>1</v>
      </c>
      <c r="O17" s="77">
        <v>0.24612500000000001</v>
      </c>
    </row>
    <row r="18" spans="1:15">
      <c r="A18" s="12" t="s">
        <v>422</v>
      </c>
      <c r="B18" s="49">
        <v>122</v>
      </c>
      <c r="C18" s="72"/>
      <c r="D18" s="55"/>
      <c r="E18" s="55">
        <v>0</v>
      </c>
      <c r="F18" s="55">
        <v>67</v>
      </c>
      <c r="G18" s="75">
        <v>910</v>
      </c>
      <c r="H18" s="75">
        <v>68</v>
      </c>
      <c r="I18" s="75">
        <v>26671</v>
      </c>
      <c r="J18" s="75">
        <v>1359</v>
      </c>
      <c r="K18" s="75">
        <v>14548</v>
      </c>
      <c r="L18" s="75">
        <v>79</v>
      </c>
      <c r="M18" s="75">
        <v>14143</v>
      </c>
      <c r="N18" s="76">
        <v>6</v>
      </c>
      <c r="O18" s="77">
        <v>0.21825</v>
      </c>
    </row>
    <row r="19" spans="1:15">
      <c r="A19" s="12" t="s">
        <v>189</v>
      </c>
      <c r="B19" s="58">
        <v>3000</v>
      </c>
      <c r="C19" s="62">
        <v>4.5</v>
      </c>
      <c r="D19" s="58">
        <v>42</v>
      </c>
      <c r="E19" s="58">
        <v>189</v>
      </c>
      <c r="F19" s="58">
        <v>64</v>
      </c>
      <c r="G19" s="75">
        <v>901</v>
      </c>
      <c r="H19" s="75">
        <v>83</v>
      </c>
      <c r="I19" s="75">
        <v>126148</v>
      </c>
      <c r="J19" s="75">
        <v>469</v>
      </c>
      <c r="K19" s="75">
        <v>47507</v>
      </c>
      <c r="L19" s="75">
        <v>83</v>
      </c>
      <c r="M19" s="75">
        <v>130</v>
      </c>
      <c r="N19" s="76">
        <v>1</v>
      </c>
      <c r="O19" s="77">
        <v>0.34912500000000002</v>
      </c>
    </row>
    <row r="20" spans="1:15">
      <c r="A20" s="12" t="s">
        <v>325</v>
      </c>
      <c r="B20" s="47">
        <v>21</v>
      </c>
      <c r="C20" s="72"/>
      <c r="D20" s="55"/>
      <c r="E20" s="55">
        <v>0</v>
      </c>
      <c r="F20" s="55">
        <v>63</v>
      </c>
      <c r="G20" s="75">
        <v>901</v>
      </c>
      <c r="H20" s="75">
        <v>76</v>
      </c>
      <c r="I20" s="75">
        <v>49066</v>
      </c>
      <c r="J20" s="75">
        <v>27767</v>
      </c>
      <c r="K20" s="75">
        <v>14886</v>
      </c>
      <c r="L20" s="75">
        <v>78</v>
      </c>
      <c r="M20" s="75">
        <v>75</v>
      </c>
      <c r="N20" s="76">
        <v>1</v>
      </c>
      <c r="O20" s="77">
        <v>4.675E-2</v>
      </c>
    </row>
    <row r="21" spans="1:15">
      <c r="A21" s="12" t="s">
        <v>285</v>
      </c>
      <c r="B21" s="69">
        <v>12147</v>
      </c>
      <c r="C21" s="54"/>
      <c r="D21" s="55"/>
      <c r="E21" s="55">
        <v>0</v>
      </c>
      <c r="F21" s="55">
        <v>60</v>
      </c>
      <c r="G21" s="75">
        <v>899</v>
      </c>
      <c r="H21" s="75">
        <v>79</v>
      </c>
      <c r="I21" s="75">
        <v>63258</v>
      </c>
      <c r="J21" s="75">
        <v>3599</v>
      </c>
      <c r="K21" s="75">
        <v>27158</v>
      </c>
      <c r="L21" s="75">
        <v>79</v>
      </c>
      <c r="M21" s="75">
        <v>699</v>
      </c>
      <c r="N21" s="76">
        <v>3</v>
      </c>
      <c r="O21" s="77">
        <v>0.35975000000000001</v>
      </c>
    </row>
    <row r="22" spans="1:15">
      <c r="A22" s="12" t="s">
        <v>65</v>
      </c>
      <c r="B22" s="56">
        <v>44</v>
      </c>
      <c r="C22" s="72"/>
      <c r="D22" s="55">
        <v>0</v>
      </c>
      <c r="E22" s="55">
        <v>0</v>
      </c>
      <c r="F22" s="55">
        <v>60</v>
      </c>
      <c r="G22" s="75">
        <v>897</v>
      </c>
      <c r="H22" s="75">
        <v>80</v>
      </c>
      <c r="I22" s="75">
        <v>71500</v>
      </c>
      <c r="J22" s="75">
        <v>32905</v>
      </c>
      <c r="K22" s="75">
        <v>23915</v>
      </c>
      <c r="L22" s="75">
        <v>79</v>
      </c>
      <c r="M22" s="75">
        <v>2</v>
      </c>
      <c r="N22" s="76">
        <v>1</v>
      </c>
      <c r="O22" s="77">
        <v>0.2155</v>
      </c>
    </row>
    <row r="23" spans="1:15">
      <c r="A23" s="12" t="s">
        <v>217</v>
      </c>
      <c r="B23" s="56">
        <v>779</v>
      </c>
      <c r="C23" s="72"/>
      <c r="D23" s="55"/>
      <c r="E23" s="55">
        <v>0</v>
      </c>
      <c r="F23" s="55">
        <v>68</v>
      </c>
      <c r="G23" s="75">
        <v>895</v>
      </c>
      <c r="H23" s="75">
        <v>72</v>
      </c>
      <c r="I23" s="75">
        <v>67497</v>
      </c>
      <c r="J23" s="75">
        <v>801</v>
      </c>
      <c r="K23" s="75">
        <v>17528</v>
      </c>
      <c r="L23" s="75">
        <v>80</v>
      </c>
      <c r="M23" s="75">
        <v>0</v>
      </c>
      <c r="N23" s="76">
        <v>0</v>
      </c>
      <c r="O23" s="77">
        <v>0.32062499999999999</v>
      </c>
    </row>
    <row r="24" spans="1:15">
      <c r="A24" s="12" t="s">
        <v>379</v>
      </c>
      <c r="B24" s="58">
        <v>7458</v>
      </c>
      <c r="C24" s="61">
        <v>5</v>
      </c>
      <c r="D24" s="67">
        <v>1165</v>
      </c>
      <c r="E24" s="58">
        <v>5825</v>
      </c>
      <c r="F24" s="58">
        <v>59</v>
      </c>
      <c r="G24" s="75">
        <v>892</v>
      </c>
      <c r="H24" s="75">
        <v>77</v>
      </c>
      <c r="I24" s="75">
        <v>72975</v>
      </c>
      <c r="J24" s="75">
        <v>18679</v>
      </c>
      <c r="K24" s="75">
        <v>16443</v>
      </c>
      <c r="L24" s="75">
        <v>80</v>
      </c>
      <c r="M24" s="75">
        <v>27101</v>
      </c>
      <c r="N24" s="76">
        <v>10</v>
      </c>
      <c r="O24" s="77">
        <v>0.63612500000000005</v>
      </c>
    </row>
    <row r="25" spans="1:15">
      <c r="A25" s="12" t="s">
        <v>74</v>
      </c>
      <c r="B25" s="56">
        <v>38</v>
      </c>
      <c r="C25" s="74"/>
      <c r="D25" s="55"/>
      <c r="E25" s="55">
        <v>0</v>
      </c>
      <c r="F25" s="55">
        <v>56</v>
      </c>
      <c r="G25" s="75">
        <v>891</v>
      </c>
      <c r="H25" s="75">
        <v>73</v>
      </c>
      <c r="I25" s="75">
        <v>18657</v>
      </c>
      <c r="J25" s="75">
        <v>8304</v>
      </c>
      <c r="K25" s="67">
        <v>104613</v>
      </c>
      <c r="L25" s="75">
        <v>71</v>
      </c>
      <c r="M25" s="78">
        <v>59</v>
      </c>
      <c r="N25" s="76">
        <v>1</v>
      </c>
      <c r="O25" s="77">
        <v>0.20374999999999999</v>
      </c>
    </row>
    <row r="26" spans="1:15">
      <c r="A26" s="12" t="s">
        <v>440</v>
      </c>
      <c r="B26" s="58">
        <v>514</v>
      </c>
      <c r="C26" s="60">
        <v>4.7307692307692308</v>
      </c>
      <c r="D26" s="59">
        <v>1333</v>
      </c>
      <c r="E26" s="67">
        <v>6059.5</v>
      </c>
      <c r="F26" s="58">
        <v>62</v>
      </c>
      <c r="G26" s="75">
        <v>886</v>
      </c>
      <c r="H26" s="75">
        <v>72</v>
      </c>
      <c r="I26" s="75">
        <v>19797</v>
      </c>
      <c r="J26" s="75">
        <v>4186</v>
      </c>
      <c r="K26" s="75">
        <v>31464</v>
      </c>
      <c r="L26" s="75">
        <v>83</v>
      </c>
      <c r="M26" s="75">
        <v>2594</v>
      </c>
      <c r="N26" s="76">
        <v>4</v>
      </c>
      <c r="O26" s="77">
        <v>0.52600000000000002</v>
      </c>
    </row>
    <row r="27" spans="1:15">
      <c r="A27" s="12" t="s">
        <v>363</v>
      </c>
      <c r="B27" s="47">
        <v>0</v>
      </c>
      <c r="C27" s="72"/>
      <c r="D27" s="55"/>
      <c r="E27" s="55">
        <v>0</v>
      </c>
      <c r="F27" s="55">
        <v>69</v>
      </c>
      <c r="G27" s="75">
        <v>884</v>
      </c>
      <c r="H27" s="75">
        <v>72</v>
      </c>
      <c r="I27" s="75">
        <v>47724</v>
      </c>
      <c r="J27" s="75">
        <v>29</v>
      </c>
      <c r="K27" s="75">
        <v>2779</v>
      </c>
      <c r="L27" s="75">
        <v>80</v>
      </c>
      <c r="M27" s="75"/>
      <c r="N27" s="76">
        <v>0</v>
      </c>
      <c r="O27" s="77">
        <v>6.5625000000000003E-2</v>
      </c>
    </row>
    <row r="28" spans="1:15">
      <c r="A28" s="12" t="s">
        <v>311</v>
      </c>
      <c r="B28" s="56">
        <v>5</v>
      </c>
      <c r="C28" s="72"/>
      <c r="D28" s="55"/>
      <c r="E28" s="55">
        <v>0</v>
      </c>
      <c r="F28" s="55">
        <v>53</v>
      </c>
      <c r="G28" s="75">
        <v>884</v>
      </c>
      <c r="H28" s="75">
        <v>69</v>
      </c>
      <c r="I28" s="75">
        <v>7339</v>
      </c>
      <c r="J28" s="75">
        <v>7304</v>
      </c>
      <c r="K28" s="75">
        <v>40817</v>
      </c>
      <c r="L28" s="75">
        <v>46</v>
      </c>
      <c r="M28" s="75">
        <v>11</v>
      </c>
      <c r="N28" s="76">
        <v>1</v>
      </c>
      <c r="O28" s="77">
        <v>0.11824999999999999</v>
      </c>
    </row>
    <row r="29" spans="1:15">
      <c r="A29" s="12" t="s">
        <v>404</v>
      </c>
      <c r="B29" s="56">
        <v>53</v>
      </c>
      <c r="C29" s="72"/>
      <c r="D29" s="55"/>
      <c r="E29" s="55">
        <v>0</v>
      </c>
      <c r="F29" s="55">
        <v>52</v>
      </c>
      <c r="G29" s="75">
        <v>884</v>
      </c>
      <c r="H29" s="75">
        <v>68</v>
      </c>
      <c r="I29" s="75">
        <v>8029</v>
      </c>
      <c r="J29" s="75">
        <v>4788</v>
      </c>
      <c r="K29" s="75">
        <v>33103</v>
      </c>
      <c r="L29" s="75">
        <v>69</v>
      </c>
      <c r="M29" s="75">
        <v>63</v>
      </c>
      <c r="N29" s="76">
        <v>1</v>
      </c>
      <c r="O29" s="77">
        <v>0.21299999999999999</v>
      </c>
    </row>
    <row r="30" spans="1:15">
      <c r="A30" s="12" t="s">
        <v>302</v>
      </c>
      <c r="B30" s="58">
        <v>452</v>
      </c>
      <c r="C30" s="61">
        <v>5</v>
      </c>
      <c r="D30" s="58">
        <v>822</v>
      </c>
      <c r="E30" s="58">
        <v>4110</v>
      </c>
      <c r="F30" s="58">
        <v>58</v>
      </c>
      <c r="G30" s="75">
        <v>877</v>
      </c>
      <c r="H30" s="75">
        <v>61</v>
      </c>
      <c r="I30" s="75">
        <v>22015</v>
      </c>
      <c r="J30" s="75">
        <v>1223</v>
      </c>
      <c r="K30" s="75">
        <v>16257</v>
      </c>
      <c r="L30" s="75">
        <v>73</v>
      </c>
      <c r="M30" s="75">
        <v>6790</v>
      </c>
      <c r="N30" s="76">
        <v>5</v>
      </c>
      <c r="O30" s="77">
        <v>0.53837500000000005</v>
      </c>
    </row>
    <row r="31" spans="1:15">
      <c r="A31" s="12" t="s">
        <v>25</v>
      </c>
      <c r="B31" s="58">
        <v>1046</v>
      </c>
      <c r="C31" s="61">
        <v>5</v>
      </c>
      <c r="D31" s="58">
        <v>139</v>
      </c>
      <c r="E31" s="58">
        <v>695</v>
      </c>
      <c r="F31" s="58">
        <v>56</v>
      </c>
      <c r="G31" s="75">
        <v>867</v>
      </c>
      <c r="H31" s="75">
        <v>75</v>
      </c>
      <c r="I31" s="75">
        <v>77791</v>
      </c>
      <c r="J31" s="59">
        <v>52572</v>
      </c>
      <c r="K31" s="75">
        <v>4624</v>
      </c>
      <c r="L31" s="75">
        <v>69</v>
      </c>
      <c r="M31" s="75">
        <v>4998</v>
      </c>
      <c r="N31" s="76">
        <v>5</v>
      </c>
      <c r="O31" s="77">
        <v>0.50849999999999995</v>
      </c>
    </row>
    <row r="32" spans="1:15">
      <c r="A32" s="12" t="s">
        <v>118</v>
      </c>
      <c r="B32" s="47">
        <v>368</v>
      </c>
      <c r="C32" s="72"/>
      <c r="D32" s="55"/>
      <c r="E32" s="55">
        <v>0</v>
      </c>
      <c r="F32" s="55">
        <v>56</v>
      </c>
      <c r="G32" s="75">
        <v>863</v>
      </c>
      <c r="H32" s="75">
        <v>66</v>
      </c>
      <c r="I32" s="75">
        <v>11309</v>
      </c>
      <c r="J32" s="75">
        <v>922</v>
      </c>
      <c r="K32" s="75">
        <v>40033</v>
      </c>
      <c r="L32" s="75">
        <v>65</v>
      </c>
      <c r="M32" s="75">
        <v>1068</v>
      </c>
      <c r="N32" s="76">
        <v>3</v>
      </c>
      <c r="O32" s="77">
        <v>0.21737500000000001</v>
      </c>
    </row>
    <row r="33" spans="1:15">
      <c r="A33" s="12" t="s">
        <v>171</v>
      </c>
      <c r="B33" s="47">
        <v>906</v>
      </c>
      <c r="C33" s="72"/>
      <c r="D33" s="55"/>
      <c r="E33" s="55">
        <v>0</v>
      </c>
      <c r="F33" s="55">
        <v>54</v>
      </c>
      <c r="G33" s="75">
        <v>863</v>
      </c>
      <c r="H33" s="75">
        <v>63</v>
      </c>
      <c r="I33" s="75">
        <v>11449</v>
      </c>
      <c r="J33" s="75">
        <v>1771</v>
      </c>
      <c r="K33" s="75">
        <v>39025</v>
      </c>
      <c r="L33" s="75">
        <v>55</v>
      </c>
      <c r="M33" s="75">
        <v>0</v>
      </c>
      <c r="N33" s="76">
        <v>0</v>
      </c>
      <c r="O33" s="77">
        <v>0.27550000000000002</v>
      </c>
    </row>
    <row r="34" spans="1:15">
      <c r="A34" s="12" t="s">
        <v>372</v>
      </c>
      <c r="B34" s="47">
        <v>20</v>
      </c>
      <c r="C34" s="72"/>
      <c r="D34" s="55"/>
      <c r="E34" s="55">
        <v>0</v>
      </c>
      <c r="F34" s="55">
        <v>51</v>
      </c>
      <c r="G34" s="75">
        <v>859</v>
      </c>
      <c r="H34" s="75">
        <v>57</v>
      </c>
      <c r="I34" s="75">
        <v>2835</v>
      </c>
      <c r="J34" s="75">
        <v>445</v>
      </c>
      <c r="K34" s="75">
        <v>52343</v>
      </c>
      <c r="L34" s="75">
        <v>63</v>
      </c>
      <c r="M34" s="75">
        <v>584</v>
      </c>
      <c r="N34" s="76">
        <v>3</v>
      </c>
      <c r="O34" s="77">
        <v>0.15012500000000001</v>
      </c>
    </row>
    <row r="35" spans="1:15">
      <c r="A35" s="12" t="s">
        <v>203</v>
      </c>
      <c r="B35" s="56">
        <v>1000</v>
      </c>
      <c r="C35" s="72"/>
      <c r="D35" s="55"/>
      <c r="E35" s="55">
        <v>0</v>
      </c>
      <c r="F35" s="55">
        <v>52</v>
      </c>
      <c r="G35" s="75">
        <v>855</v>
      </c>
      <c r="H35" s="75">
        <v>69</v>
      </c>
      <c r="I35" s="75">
        <v>11295</v>
      </c>
      <c r="J35" s="75">
        <v>8762</v>
      </c>
      <c r="K35" s="75">
        <v>11798</v>
      </c>
      <c r="L35" s="75">
        <v>68</v>
      </c>
      <c r="M35" s="75">
        <v>2</v>
      </c>
      <c r="N35" s="76">
        <v>1</v>
      </c>
      <c r="O35" s="77">
        <v>0.36212499999999997</v>
      </c>
    </row>
    <row r="36" spans="1:15">
      <c r="A36" s="12" t="s">
        <v>11</v>
      </c>
      <c r="B36" s="58">
        <v>2004</v>
      </c>
      <c r="C36" s="61">
        <v>5</v>
      </c>
      <c r="D36" s="58">
        <v>14</v>
      </c>
      <c r="E36" s="58">
        <v>70</v>
      </c>
      <c r="F36" s="58">
        <v>51</v>
      </c>
      <c r="G36" s="75">
        <v>850</v>
      </c>
      <c r="H36" s="75">
        <v>61</v>
      </c>
      <c r="I36" s="75">
        <v>7591</v>
      </c>
      <c r="J36" s="75">
        <v>4010</v>
      </c>
      <c r="K36" s="75">
        <v>45449</v>
      </c>
      <c r="L36" s="75">
        <v>55</v>
      </c>
      <c r="M36" s="75">
        <v>0</v>
      </c>
      <c r="N36" s="76">
        <v>0</v>
      </c>
      <c r="O36" s="77">
        <v>0.455125</v>
      </c>
    </row>
    <row r="37" spans="1:15">
      <c r="A37" s="12" t="s">
        <v>196</v>
      </c>
      <c r="B37" s="47">
        <v>80</v>
      </c>
      <c r="C37" s="72"/>
      <c r="D37" s="55"/>
      <c r="E37" s="55">
        <v>0</v>
      </c>
      <c r="F37" s="55">
        <v>58</v>
      </c>
      <c r="G37" s="75">
        <v>847</v>
      </c>
      <c r="H37" s="75">
        <v>63</v>
      </c>
      <c r="I37" s="75">
        <v>21363</v>
      </c>
      <c r="J37" s="75">
        <v>4696</v>
      </c>
      <c r="K37" s="75">
        <v>7345</v>
      </c>
      <c r="L37" s="75">
        <v>80</v>
      </c>
      <c r="M37" s="59">
        <v>1263854</v>
      </c>
      <c r="N37" s="76">
        <v>10</v>
      </c>
      <c r="O37" s="77">
        <v>0.19462499999999999</v>
      </c>
    </row>
    <row r="38" spans="1:15">
      <c r="A38" s="12" t="s">
        <v>1</v>
      </c>
      <c r="B38" s="47">
        <v>18</v>
      </c>
      <c r="C38" s="72"/>
      <c r="D38" s="55">
        <v>0</v>
      </c>
      <c r="E38" s="55">
        <v>0</v>
      </c>
      <c r="F38" s="55">
        <v>54</v>
      </c>
      <c r="G38" s="75">
        <v>843</v>
      </c>
      <c r="H38" s="75">
        <v>64</v>
      </c>
      <c r="I38" s="75">
        <v>5201</v>
      </c>
      <c r="J38" s="75">
        <v>2017</v>
      </c>
      <c r="K38" s="75">
        <v>67587</v>
      </c>
      <c r="L38" s="75">
        <v>63</v>
      </c>
      <c r="M38" s="75">
        <v>27</v>
      </c>
      <c r="N38" s="76">
        <v>1</v>
      </c>
      <c r="O38" s="77">
        <v>7.5874999999999998E-2</v>
      </c>
    </row>
    <row r="39" spans="1:15">
      <c r="A39" s="12" t="s">
        <v>139</v>
      </c>
      <c r="B39" s="47">
        <v>6</v>
      </c>
      <c r="C39" s="54">
        <v>4.5</v>
      </c>
      <c r="D39" s="55">
        <v>2</v>
      </c>
      <c r="E39" s="55">
        <v>9</v>
      </c>
      <c r="F39" s="55">
        <v>58</v>
      </c>
      <c r="G39" s="75">
        <v>841</v>
      </c>
      <c r="H39" s="75">
        <v>71</v>
      </c>
      <c r="I39" s="75">
        <v>11768</v>
      </c>
      <c r="J39" s="75">
        <v>9804</v>
      </c>
      <c r="K39" s="75">
        <v>69947</v>
      </c>
      <c r="L39" s="75">
        <v>71</v>
      </c>
      <c r="M39" s="75">
        <v>11</v>
      </c>
      <c r="N39" s="76">
        <v>1</v>
      </c>
      <c r="O39" s="77">
        <v>0.238375</v>
      </c>
    </row>
    <row r="40" spans="1:15">
      <c r="A40" s="12" t="s">
        <v>58</v>
      </c>
      <c r="B40" s="56"/>
      <c r="C40" s="72"/>
      <c r="D40" s="55"/>
      <c r="E40" s="55">
        <v>0</v>
      </c>
      <c r="F40" s="55">
        <v>53</v>
      </c>
      <c r="G40" s="75">
        <v>838</v>
      </c>
      <c r="H40" s="75">
        <v>68</v>
      </c>
      <c r="I40" s="75">
        <v>5970</v>
      </c>
      <c r="J40" s="75">
        <v>321</v>
      </c>
      <c r="K40" s="75">
        <v>42048</v>
      </c>
      <c r="L40" s="75">
        <v>53</v>
      </c>
      <c r="M40" s="75">
        <v>0</v>
      </c>
      <c r="N40" s="76">
        <v>0</v>
      </c>
      <c r="O40" s="77">
        <v>0.121375</v>
      </c>
    </row>
    <row r="41" spans="1:15">
      <c r="A41" s="12" t="s">
        <v>201</v>
      </c>
      <c r="B41" s="56">
        <v>97</v>
      </c>
      <c r="C41" s="72"/>
      <c r="D41" s="55"/>
      <c r="E41" s="55">
        <v>0</v>
      </c>
      <c r="F41" s="55">
        <v>57</v>
      </c>
      <c r="G41" s="75">
        <v>837</v>
      </c>
      <c r="H41" s="75">
        <v>66</v>
      </c>
      <c r="I41" s="75">
        <v>6255</v>
      </c>
      <c r="J41" s="75">
        <v>3103</v>
      </c>
      <c r="K41" s="75">
        <v>30213</v>
      </c>
      <c r="L41" s="75">
        <v>62</v>
      </c>
      <c r="M41" s="75">
        <v>6</v>
      </c>
      <c r="N41" s="76">
        <v>1</v>
      </c>
      <c r="O41" s="77">
        <v>7.4999999999999997E-2</v>
      </c>
    </row>
    <row r="42" spans="1:15">
      <c r="A42" s="12" t="s">
        <v>271</v>
      </c>
      <c r="B42" s="58">
        <v>572</v>
      </c>
      <c r="C42" s="61">
        <v>5</v>
      </c>
      <c r="D42" s="58">
        <v>1</v>
      </c>
      <c r="E42" s="58">
        <v>5</v>
      </c>
      <c r="F42" s="58">
        <v>49</v>
      </c>
      <c r="G42" s="75">
        <v>837</v>
      </c>
      <c r="H42" s="75">
        <v>75</v>
      </c>
      <c r="I42" s="75">
        <v>20063</v>
      </c>
      <c r="J42" s="75">
        <v>5088</v>
      </c>
      <c r="K42" s="75">
        <v>44386</v>
      </c>
      <c r="L42" s="75">
        <v>71</v>
      </c>
      <c r="M42" s="75">
        <v>4</v>
      </c>
      <c r="N42" s="76">
        <v>1</v>
      </c>
      <c r="O42" s="77">
        <v>0.27500000000000002</v>
      </c>
    </row>
    <row r="43" spans="1:15">
      <c r="A43" s="12" t="s">
        <v>475</v>
      </c>
      <c r="B43" s="58">
        <v>849</v>
      </c>
      <c r="C43" s="61">
        <v>5</v>
      </c>
      <c r="D43" s="58">
        <v>22</v>
      </c>
      <c r="E43" s="58">
        <v>110</v>
      </c>
      <c r="F43" s="58">
        <v>42</v>
      </c>
      <c r="G43" s="75">
        <v>837</v>
      </c>
      <c r="H43" s="75">
        <v>69</v>
      </c>
      <c r="I43" s="75">
        <v>9734</v>
      </c>
      <c r="J43" s="75">
        <v>3710</v>
      </c>
      <c r="K43" s="75">
        <v>21631</v>
      </c>
      <c r="L43" s="75">
        <v>72</v>
      </c>
      <c r="M43" s="75">
        <v>149</v>
      </c>
      <c r="N43" s="76">
        <v>1</v>
      </c>
      <c r="O43" s="77">
        <v>0.35262500000000002</v>
      </c>
    </row>
    <row r="44" spans="1:15">
      <c r="A44" s="12" t="s">
        <v>14</v>
      </c>
      <c r="B44" s="47">
        <v>17</v>
      </c>
      <c r="C44" s="72"/>
      <c r="D44" s="55"/>
      <c r="E44" s="55">
        <v>0</v>
      </c>
      <c r="F44" s="55">
        <v>53</v>
      </c>
      <c r="G44" s="75">
        <v>836</v>
      </c>
      <c r="H44" s="75">
        <v>65</v>
      </c>
      <c r="I44" s="75">
        <v>17872</v>
      </c>
      <c r="J44" s="75">
        <v>9349</v>
      </c>
      <c r="K44" s="75">
        <v>10557</v>
      </c>
      <c r="L44" s="75">
        <v>78</v>
      </c>
      <c r="M44" s="75">
        <v>54</v>
      </c>
      <c r="N44" s="76">
        <v>1</v>
      </c>
      <c r="O44" s="77">
        <v>8.9374999999999996E-2</v>
      </c>
    </row>
    <row r="45" spans="1:15">
      <c r="A45" s="12" t="s">
        <v>236</v>
      </c>
      <c r="B45" s="56"/>
      <c r="C45" s="70"/>
      <c r="D45" s="17"/>
      <c r="E45" s="17">
        <v>0</v>
      </c>
      <c r="F45" s="17">
        <v>53</v>
      </c>
      <c r="G45" s="79">
        <v>829</v>
      </c>
      <c r="H45" s="79">
        <v>72</v>
      </c>
      <c r="I45" s="79">
        <v>30841</v>
      </c>
      <c r="J45" s="79">
        <v>777</v>
      </c>
      <c r="K45" s="79">
        <v>5267</v>
      </c>
      <c r="L45" s="79">
        <v>0</v>
      </c>
      <c r="M45" s="79"/>
      <c r="N45" s="80">
        <v>0</v>
      </c>
      <c r="O45" s="77">
        <v>0.106</v>
      </c>
    </row>
    <row r="46" spans="1:15">
      <c r="A46" s="12" t="s">
        <v>407</v>
      </c>
      <c r="B46" s="58">
        <v>158</v>
      </c>
      <c r="C46" s="66">
        <v>5</v>
      </c>
      <c r="D46" s="57">
        <v>28</v>
      </c>
      <c r="E46" s="57">
        <v>140</v>
      </c>
      <c r="F46" s="57">
        <v>53</v>
      </c>
      <c r="G46" s="79">
        <v>817</v>
      </c>
      <c r="H46" s="79">
        <v>66</v>
      </c>
      <c r="I46" s="79">
        <v>11270</v>
      </c>
      <c r="J46" s="79">
        <v>4465</v>
      </c>
      <c r="K46" s="79">
        <v>27900</v>
      </c>
      <c r="L46" s="79">
        <v>74</v>
      </c>
      <c r="M46" s="79">
        <v>68</v>
      </c>
      <c r="N46" s="80">
        <v>1</v>
      </c>
      <c r="O46" s="77">
        <v>0.35875000000000001</v>
      </c>
    </row>
    <row r="47" spans="1:15">
      <c r="A47" s="12" t="s">
        <v>355</v>
      </c>
      <c r="B47" s="47">
        <v>1058</v>
      </c>
      <c r="C47" s="64"/>
      <c r="D47" s="17">
        <v>0</v>
      </c>
      <c r="E47" s="17">
        <v>0</v>
      </c>
      <c r="F47" s="17">
        <v>49</v>
      </c>
      <c r="G47" s="79">
        <v>808</v>
      </c>
      <c r="H47" s="79">
        <v>60</v>
      </c>
      <c r="I47" s="79">
        <v>5582</v>
      </c>
      <c r="J47" s="79">
        <v>1284</v>
      </c>
      <c r="K47" s="79">
        <v>18772</v>
      </c>
      <c r="L47" s="79">
        <v>63</v>
      </c>
      <c r="M47" s="79">
        <v>7</v>
      </c>
      <c r="N47" s="80">
        <v>1</v>
      </c>
      <c r="O47" s="77">
        <v>0.2235</v>
      </c>
    </row>
    <row r="48" spans="1:15">
      <c r="A48" s="12" t="s">
        <v>461</v>
      </c>
      <c r="B48" s="58">
        <v>8021</v>
      </c>
      <c r="C48" s="63"/>
      <c r="D48" s="57"/>
      <c r="E48" s="57">
        <v>0</v>
      </c>
      <c r="F48" s="57">
        <v>47</v>
      </c>
      <c r="G48" s="79">
        <v>806</v>
      </c>
      <c r="H48" s="79">
        <v>65</v>
      </c>
      <c r="I48" s="79">
        <v>6462</v>
      </c>
      <c r="J48" s="79">
        <v>1441</v>
      </c>
      <c r="K48" s="79">
        <v>24942</v>
      </c>
      <c r="L48" s="79">
        <v>58</v>
      </c>
      <c r="M48" s="79">
        <v>1</v>
      </c>
      <c r="N48" s="80">
        <v>1</v>
      </c>
      <c r="O48" s="77">
        <v>0.24987500000000001</v>
      </c>
    </row>
    <row r="49" spans="1:15">
      <c r="A49" s="12" t="s">
        <v>183</v>
      </c>
      <c r="B49" s="58">
        <v>144</v>
      </c>
      <c r="C49" s="66">
        <v>5</v>
      </c>
      <c r="D49" s="57">
        <v>305</v>
      </c>
      <c r="E49" s="57">
        <v>1525</v>
      </c>
      <c r="F49" s="57">
        <v>56</v>
      </c>
      <c r="G49" s="79">
        <v>805</v>
      </c>
      <c r="H49" s="79">
        <v>67</v>
      </c>
      <c r="I49" s="79">
        <v>6252</v>
      </c>
      <c r="J49" s="79">
        <v>379</v>
      </c>
      <c r="K49" s="79">
        <v>35800</v>
      </c>
      <c r="L49" s="79">
        <v>77</v>
      </c>
      <c r="M49" s="79">
        <v>249</v>
      </c>
      <c r="N49" s="80">
        <v>2</v>
      </c>
      <c r="O49" s="77">
        <v>0.49212499999999998</v>
      </c>
    </row>
    <row r="50" spans="1:15">
      <c r="A50" s="12" t="s">
        <v>55</v>
      </c>
      <c r="B50" s="56">
        <v>18</v>
      </c>
      <c r="C50" s="64">
        <v>4.5</v>
      </c>
      <c r="D50" s="17">
        <v>17</v>
      </c>
      <c r="E50" s="17">
        <v>76.5</v>
      </c>
      <c r="F50" s="17">
        <v>53</v>
      </c>
      <c r="G50" s="79">
        <v>799</v>
      </c>
      <c r="H50" s="79">
        <v>64</v>
      </c>
      <c r="I50" s="79">
        <v>16735</v>
      </c>
      <c r="J50" s="79">
        <v>54</v>
      </c>
      <c r="K50" s="79">
        <v>13720</v>
      </c>
      <c r="L50" s="79">
        <v>61</v>
      </c>
      <c r="M50" s="79">
        <v>196</v>
      </c>
      <c r="N50" s="80">
        <v>1</v>
      </c>
      <c r="O50" s="77">
        <v>0.25074999999999997</v>
      </c>
    </row>
    <row r="51" spans="1:15">
      <c r="A51" s="12" t="s">
        <v>343</v>
      </c>
      <c r="B51" s="56">
        <v>1000</v>
      </c>
      <c r="C51" s="70"/>
      <c r="D51" s="17">
        <v>0</v>
      </c>
      <c r="E51" s="17">
        <v>0</v>
      </c>
      <c r="F51" s="17">
        <v>43</v>
      </c>
      <c r="G51" s="79">
        <v>799</v>
      </c>
      <c r="H51" s="79">
        <v>65</v>
      </c>
      <c r="I51" s="79">
        <v>5622</v>
      </c>
      <c r="J51" s="79">
        <v>193</v>
      </c>
      <c r="K51" s="79">
        <v>40819</v>
      </c>
      <c r="L51" s="79">
        <v>54</v>
      </c>
      <c r="M51" s="79">
        <v>0</v>
      </c>
      <c r="N51" s="80">
        <v>0</v>
      </c>
      <c r="O51" s="77">
        <v>0.20524999999999999</v>
      </c>
    </row>
    <row r="52" spans="1:15">
      <c r="A52" s="12" t="s">
        <v>90</v>
      </c>
      <c r="B52" s="56">
        <v>3</v>
      </c>
      <c r="C52" s="70"/>
      <c r="D52" s="17">
        <v>0</v>
      </c>
      <c r="E52" s="17">
        <v>0</v>
      </c>
      <c r="F52" s="17">
        <v>55</v>
      </c>
      <c r="G52" s="79">
        <v>797</v>
      </c>
      <c r="H52" s="79">
        <v>77</v>
      </c>
      <c r="I52" s="79">
        <v>22678</v>
      </c>
      <c r="J52" s="79">
        <v>4939</v>
      </c>
      <c r="K52" s="79">
        <v>28371</v>
      </c>
      <c r="L52" s="79">
        <v>77</v>
      </c>
      <c r="M52" s="79">
        <v>15</v>
      </c>
      <c r="N52" s="80">
        <v>1</v>
      </c>
      <c r="O52" s="77">
        <v>0.13275000000000001</v>
      </c>
    </row>
    <row r="53" spans="1:15">
      <c r="A53" s="12" t="s">
        <v>87</v>
      </c>
      <c r="B53" s="58">
        <v>987</v>
      </c>
      <c r="C53" s="65">
        <v>4.75</v>
      </c>
      <c r="D53" s="57">
        <v>89</v>
      </c>
      <c r="E53" s="57">
        <v>440.5</v>
      </c>
      <c r="F53" s="57">
        <v>57</v>
      </c>
      <c r="G53" s="79">
        <v>792</v>
      </c>
      <c r="H53" s="79">
        <v>73</v>
      </c>
      <c r="I53" s="79">
        <v>35629</v>
      </c>
      <c r="J53" s="79">
        <v>303</v>
      </c>
      <c r="K53" s="79">
        <v>16152</v>
      </c>
      <c r="L53" s="79">
        <v>71</v>
      </c>
      <c r="M53" s="79">
        <v>7240</v>
      </c>
      <c r="N53" s="80">
        <v>5</v>
      </c>
      <c r="O53" s="77">
        <v>0.43924999999999997</v>
      </c>
    </row>
    <row r="54" spans="1:15">
      <c r="A54" s="12" t="s">
        <v>314</v>
      </c>
      <c r="B54" s="49"/>
      <c r="C54" s="70"/>
      <c r="D54" s="17"/>
      <c r="E54" s="17">
        <v>0</v>
      </c>
      <c r="F54" s="17">
        <v>54</v>
      </c>
      <c r="G54" s="79">
        <v>789</v>
      </c>
      <c r="H54" s="79">
        <v>70</v>
      </c>
      <c r="I54" s="79">
        <v>33899</v>
      </c>
      <c r="J54" s="79">
        <v>15860</v>
      </c>
      <c r="K54" s="79">
        <v>14120</v>
      </c>
      <c r="L54" s="79">
        <v>57</v>
      </c>
      <c r="M54" s="79">
        <v>10349</v>
      </c>
      <c r="N54" s="80">
        <v>6</v>
      </c>
      <c r="O54" s="77">
        <v>0.11799999999999999</v>
      </c>
    </row>
    <row r="55" spans="1:15">
      <c r="A55" s="12" t="s">
        <v>137</v>
      </c>
      <c r="B55" s="56">
        <v>13</v>
      </c>
      <c r="C55" s="70"/>
      <c r="D55" s="17"/>
      <c r="E55" s="17">
        <v>0</v>
      </c>
      <c r="F55" s="17">
        <v>51</v>
      </c>
      <c r="G55" s="79">
        <v>788</v>
      </c>
      <c r="H55" s="79">
        <v>51</v>
      </c>
      <c r="I55" s="79">
        <v>4129</v>
      </c>
      <c r="J55" s="79">
        <v>588</v>
      </c>
      <c r="K55" s="79">
        <v>8457</v>
      </c>
      <c r="L55" s="79">
        <v>57</v>
      </c>
      <c r="M55" s="79">
        <v>60</v>
      </c>
      <c r="N55" s="80">
        <v>1</v>
      </c>
      <c r="O55" s="77">
        <v>0.11737499999999999</v>
      </c>
    </row>
    <row r="56" spans="1:15">
      <c r="A56" s="12" t="s">
        <v>390</v>
      </c>
      <c r="B56" s="47">
        <v>125</v>
      </c>
      <c r="C56" s="66">
        <v>5</v>
      </c>
      <c r="D56" s="17">
        <v>1</v>
      </c>
      <c r="E56" s="17">
        <v>5</v>
      </c>
      <c r="F56" s="17">
        <v>50</v>
      </c>
      <c r="G56" s="79">
        <v>788</v>
      </c>
      <c r="H56" s="79">
        <v>71</v>
      </c>
      <c r="I56" s="79">
        <v>39854</v>
      </c>
      <c r="J56" s="79">
        <v>13646</v>
      </c>
      <c r="K56" s="79">
        <v>15966</v>
      </c>
      <c r="L56" s="79">
        <v>69</v>
      </c>
      <c r="M56" s="79">
        <v>4</v>
      </c>
      <c r="N56" s="80">
        <v>1</v>
      </c>
      <c r="O56" s="77">
        <v>0.32300000000000001</v>
      </c>
    </row>
    <row r="57" spans="1:15">
      <c r="A57" s="12" t="s">
        <v>28</v>
      </c>
      <c r="B57" s="56">
        <v>150</v>
      </c>
      <c r="C57" s="70"/>
      <c r="D57" s="17">
        <v>0</v>
      </c>
      <c r="E57" s="17">
        <v>0</v>
      </c>
      <c r="F57" s="17">
        <v>41</v>
      </c>
      <c r="G57" s="79">
        <v>788</v>
      </c>
      <c r="H57" s="79">
        <v>66</v>
      </c>
      <c r="I57" s="79">
        <v>10218</v>
      </c>
      <c r="J57" s="79">
        <v>5099</v>
      </c>
      <c r="K57" s="79">
        <v>9002</v>
      </c>
      <c r="L57" s="79">
        <v>73</v>
      </c>
      <c r="M57" s="79">
        <v>58</v>
      </c>
      <c r="N57" s="80">
        <v>1</v>
      </c>
      <c r="O57" s="77">
        <v>0.18762499999999999</v>
      </c>
    </row>
    <row r="58" spans="1:15">
      <c r="A58" s="12" t="s">
        <v>110</v>
      </c>
      <c r="B58" s="58">
        <v>376</v>
      </c>
      <c r="C58" s="63">
        <v>4.166666666666667</v>
      </c>
      <c r="D58" s="57">
        <v>877</v>
      </c>
      <c r="E58" s="57">
        <v>3675.5</v>
      </c>
      <c r="F58" s="57">
        <v>52</v>
      </c>
      <c r="G58" s="79">
        <v>787</v>
      </c>
      <c r="H58" s="79">
        <v>66</v>
      </c>
      <c r="I58" s="79">
        <v>11018</v>
      </c>
      <c r="J58" s="79">
        <v>78</v>
      </c>
      <c r="K58" s="79">
        <v>20071</v>
      </c>
      <c r="L58" s="79">
        <v>74</v>
      </c>
      <c r="M58" s="79">
        <v>2488</v>
      </c>
      <c r="N58" s="80">
        <v>4</v>
      </c>
      <c r="O58" s="77">
        <v>0.40912500000000002</v>
      </c>
    </row>
    <row r="59" spans="1:15">
      <c r="A59" s="12" t="s">
        <v>238</v>
      </c>
      <c r="B59" s="47">
        <v>1</v>
      </c>
      <c r="C59" s="70"/>
      <c r="D59" s="17"/>
      <c r="E59" s="17">
        <v>0</v>
      </c>
      <c r="F59" s="17">
        <v>51</v>
      </c>
      <c r="G59" s="79">
        <v>787</v>
      </c>
      <c r="H59" s="79">
        <v>57</v>
      </c>
      <c r="I59" s="79">
        <v>3120</v>
      </c>
      <c r="J59" s="79">
        <v>3395</v>
      </c>
      <c r="K59" s="79">
        <v>18880</v>
      </c>
      <c r="L59" s="79">
        <v>63</v>
      </c>
      <c r="M59" s="79">
        <v>1317</v>
      </c>
      <c r="N59" s="80">
        <v>3</v>
      </c>
      <c r="O59" s="77">
        <v>2.5000000000000001E-2</v>
      </c>
    </row>
    <row r="60" spans="1:15">
      <c r="A60" s="12" t="s">
        <v>82</v>
      </c>
      <c r="B60" s="58">
        <v>267</v>
      </c>
      <c r="C60" s="65">
        <v>4.7</v>
      </c>
      <c r="D60" s="57">
        <v>79</v>
      </c>
      <c r="E60" s="57">
        <v>366</v>
      </c>
      <c r="F60" s="57">
        <v>50</v>
      </c>
      <c r="G60" s="79">
        <v>787</v>
      </c>
      <c r="H60" s="79">
        <v>69</v>
      </c>
      <c r="I60" s="79">
        <v>19863</v>
      </c>
      <c r="J60" s="79">
        <v>10907</v>
      </c>
      <c r="K60" s="79">
        <v>31202</v>
      </c>
      <c r="L60" s="79">
        <v>69</v>
      </c>
      <c r="M60" s="79">
        <v>143</v>
      </c>
      <c r="N60" s="80">
        <v>1</v>
      </c>
      <c r="O60" s="77">
        <v>0.44887500000000002</v>
      </c>
    </row>
    <row r="61" spans="1:15">
      <c r="A61" s="12" t="s">
        <v>448</v>
      </c>
      <c r="B61" s="56">
        <v>25</v>
      </c>
      <c r="C61" s="70"/>
      <c r="D61" s="17"/>
      <c r="E61" s="17">
        <v>0</v>
      </c>
      <c r="F61" s="17">
        <v>47</v>
      </c>
      <c r="G61" s="79">
        <v>787</v>
      </c>
      <c r="H61" s="79">
        <v>71</v>
      </c>
      <c r="I61" s="79">
        <v>21370</v>
      </c>
      <c r="J61" s="79">
        <v>994</v>
      </c>
      <c r="K61" s="79">
        <v>7337</v>
      </c>
      <c r="L61" s="79">
        <v>70</v>
      </c>
      <c r="M61" s="79">
        <v>87</v>
      </c>
      <c r="N61" s="80">
        <v>1</v>
      </c>
      <c r="O61" s="77">
        <v>0.14974999999999999</v>
      </c>
    </row>
    <row r="62" spans="1:15">
      <c r="A62" s="12" t="s">
        <v>259</v>
      </c>
      <c r="B62" s="58">
        <v>409</v>
      </c>
      <c r="C62" s="65">
        <v>4.833333333333333</v>
      </c>
      <c r="D62" s="57">
        <v>1077</v>
      </c>
      <c r="E62" s="57">
        <v>5369</v>
      </c>
      <c r="F62" s="57">
        <v>61</v>
      </c>
      <c r="G62" s="79">
        <v>786</v>
      </c>
      <c r="H62" s="79">
        <v>65</v>
      </c>
      <c r="I62" s="79">
        <v>17188</v>
      </c>
      <c r="J62" s="79">
        <v>7096</v>
      </c>
      <c r="K62" s="79">
        <v>11906</v>
      </c>
      <c r="L62" s="79">
        <v>73</v>
      </c>
      <c r="M62" s="79">
        <v>743</v>
      </c>
      <c r="N62" s="80">
        <v>3</v>
      </c>
      <c r="O62" s="77">
        <v>0.45474999999999999</v>
      </c>
    </row>
    <row r="63" spans="1:15">
      <c r="A63" s="12" t="s">
        <v>17</v>
      </c>
      <c r="B63" s="47">
        <v>360</v>
      </c>
      <c r="C63" s="70"/>
      <c r="D63" s="17"/>
      <c r="E63" s="17">
        <v>0</v>
      </c>
      <c r="F63" s="17">
        <v>49</v>
      </c>
      <c r="G63" s="79">
        <v>786</v>
      </c>
      <c r="H63" s="79">
        <v>59</v>
      </c>
      <c r="I63" s="79">
        <v>9218</v>
      </c>
      <c r="J63" s="79">
        <v>1911</v>
      </c>
      <c r="K63" s="79">
        <v>15900</v>
      </c>
      <c r="L63" s="79">
        <v>71</v>
      </c>
      <c r="M63" s="79">
        <v>0</v>
      </c>
      <c r="N63" s="80">
        <v>0</v>
      </c>
      <c r="O63" s="77">
        <v>0.28737499999999999</v>
      </c>
    </row>
    <row r="64" spans="1:15">
      <c r="A64" s="12" t="s">
        <v>466</v>
      </c>
      <c r="B64" s="47">
        <v>2</v>
      </c>
      <c r="C64" s="70"/>
      <c r="D64" s="17"/>
      <c r="E64" s="17">
        <v>0</v>
      </c>
      <c r="F64" s="17">
        <v>58</v>
      </c>
      <c r="G64" s="79">
        <v>783</v>
      </c>
      <c r="H64" s="79">
        <v>60</v>
      </c>
      <c r="I64" s="79">
        <v>10324</v>
      </c>
      <c r="J64" s="79">
        <v>7566</v>
      </c>
      <c r="K64" s="79">
        <v>20930</v>
      </c>
      <c r="L64" s="79">
        <v>73</v>
      </c>
      <c r="M64" s="79">
        <v>53</v>
      </c>
      <c r="N64" s="80">
        <v>1</v>
      </c>
      <c r="O64" s="77">
        <v>0.11075</v>
      </c>
    </row>
    <row r="65" spans="1:15">
      <c r="A65" s="12" t="s">
        <v>142</v>
      </c>
      <c r="B65" s="58">
        <v>1945</v>
      </c>
      <c r="C65" s="66">
        <v>5</v>
      </c>
      <c r="D65" s="57">
        <v>471</v>
      </c>
      <c r="E65" s="57">
        <v>2355</v>
      </c>
      <c r="F65" s="57">
        <v>54</v>
      </c>
      <c r="G65" s="79">
        <v>783</v>
      </c>
      <c r="H65" s="79">
        <v>61</v>
      </c>
      <c r="I65" s="79">
        <v>5416</v>
      </c>
      <c r="J65" s="79">
        <v>1272</v>
      </c>
      <c r="K65" s="79">
        <v>24469</v>
      </c>
      <c r="L65" s="79">
        <v>67</v>
      </c>
      <c r="M65" s="79">
        <v>3</v>
      </c>
      <c r="N65" s="80">
        <v>1</v>
      </c>
      <c r="O65" s="77">
        <v>0.52012499999999995</v>
      </c>
    </row>
    <row r="66" spans="1:15">
      <c r="A66" s="12" t="s">
        <v>131</v>
      </c>
      <c r="B66" s="58">
        <v>99</v>
      </c>
      <c r="C66" s="65">
        <v>4.75</v>
      </c>
      <c r="D66" s="57">
        <v>103</v>
      </c>
      <c r="E66" s="57">
        <v>464.5</v>
      </c>
      <c r="F66" s="57">
        <v>50</v>
      </c>
      <c r="G66" s="79">
        <v>783</v>
      </c>
      <c r="H66" s="79">
        <v>53</v>
      </c>
      <c r="I66" s="79">
        <v>4933</v>
      </c>
      <c r="J66" s="79">
        <v>3070</v>
      </c>
      <c r="K66" s="79">
        <v>28476</v>
      </c>
      <c r="L66" s="79">
        <v>62</v>
      </c>
      <c r="M66" s="79">
        <v>660</v>
      </c>
      <c r="N66" s="80">
        <v>3</v>
      </c>
      <c r="O66" s="77">
        <v>0.44312499999999999</v>
      </c>
    </row>
    <row r="67" spans="1:15">
      <c r="A67" s="12" t="s">
        <v>268</v>
      </c>
      <c r="B67" s="58">
        <v>251</v>
      </c>
      <c r="C67" s="66">
        <v>5</v>
      </c>
      <c r="D67" s="57">
        <v>32</v>
      </c>
      <c r="E67" s="57">
        <v>160</v>
      </c>
      <c r="F67" s="57">
        <v>56</v>
      </c>
      <c r="G67" s="79">
        <v>781</v>
      </c>
      <c r="H67" s="79">
        <v>56</v>
      </c>
      <c r="I67" s="79">
        <v>3448</v>
      </c>
      <c r="J67" s="79">
        <v>296</v>
      </c>
      <c r="K67" s="79">
        <v>14618</v>
      </c>
      <c r="L67" s="79">
        <v>65</v>
      </c>
      <c r="M67" s="79"/>
      <c r="N67" s="80">
        <v>0</v>
      </c>
      <c r="O67" s="77">
        <v>0.35712500000000003</v>
      </c>
    </row>
    <row r="68" spans="1:15">
      <c r="A68" s="12" t="s">
        <v>361</v>
      </c>
      <c r="B68" s="58">
        <v>1</v>
      </c>
      <c r="C68" s="66">
        <v>5</v>
      </c>
      <c r="D68" s="57">
        <v>65</v>
      </c>
      <c r="E68" s="57">
        <v>325</v>
      </c>
      <c r="F68" s="57">
        <v>62</v>
      </c>
      <c r="G68" s="79">
        <v>777</v>
      </c>
      <c r="H68" s="79">
        <v>53</v>
      </c>
      <c r="I68" s="79">
        <v>89095</v>
      </c>
      <c r="J68" s="79">
        <v>101</v>
      </c>
      <c r="K68" s="79">
        <v>8372</v>
      </c>
      <c r="L68" s="79">
        <v>51</v>
      </c>
      <c r="M68" s="79">
        <v>283</v>
      </c>
      <c r="N68" s="80">
        <v>2</v>
      </c>
      <c r="O68" s="77">
        <v>0.30475000000000002</v>
      </c>
    </row>
    <row r="69" spans="1:15">
      <c r="A69" s="12" t="s">
        <v>79</v>
      </c>
      <c r="B69" s="58">
        <v>4129</v>
      </c>
      <c r="C69" s="63">
        <v>4.5</v>
      </c>
      <c r="D69" s="57">
        <v>188</v>
      </c>
      <c r="E69" s="57">
        <v>939</v>
      </c>
      <c r="F69" s="57">
        <v>46</v>
      </c>
      <c r="G69" s="79">
        <v>777</v>
      </c>
      <c r="H69" s="79">
        <v>53</v>
      </c>
      <c r="I69" s="79">
        <v>2894</v>
      </c>
      <c r="J69" s="79">
        <v>543</v>
      </c>
      <c r="K69" s="79">
        <v>20700</v>
      </c>
      <c r="L69" s="79">
        <v>60</v>
      </c>
      <c r="M69" s="79">
        <v>409</v>
      </c>
      <c r="N69" s="80">
        <v>2</v>
      </c>
      <c r="O69" s="77">
        <v>0.502</v>
      </c>
    </row>
    <row r="70" spans="1:15">
      <c r="A70" s="12" t="s">
        <v>254</v>
      </c>
      <c r="B70" s="47">
        <v>15</v>
      </c>
      <c r="C70" s="70"/>
      <c r="D70" s="17"/>
      <c r="E70" s="17">
        <v>0</v>
      </c>
      <c r="F70" s="17">
        <v>51</v>
      </c>
      <c r="G70" s="79">
        <v>776</v>
      </c>
      <c r="H70" s="79">
        <v>58</v>
      </c>
      <c r="I70" s="79">
        <v>6843</v>
      </c>
      <c r="J70" s="79">
        <v>4500</v>
      </c>
      <c r="K70" s="79">
        <v>25004</v>
      </c>
      <c r="L70" s="79">
        <v>72</v>
      </c>
      <c r="M70" s="79">
        <v>6</v>
      </c>
      <c r="N70" s="80">
        <v>1</v>
      </c>
      <c r="O70" s="77">
        <v>7.9625000000000001E-2</v>
      </c>
    </row>
    <row r="71" spans="1:15">
      <c r="A71" s="12" t="s">
        <v>175</v>
      </c>
      <c r="B71" s="56">
        <v>44</v>
      </c>
      <c r="C71" s="66">
        <v>5</v>
      </c>
      <c r="D71" s="17">
        <v>2</v>
      </c>
      <c r="E71" s="17">
        <v>10</v>
      </c>
      <c r="F71" s="17">
        <v>51</v>
      </c>
      <c r="G71" s="79">
        <v>776</v>
      </c>
      <c r="H71" s="79">
        <v>57</v>
      </c>
      <c r="I71" s="79">
        <v>4753</v>
      </c>
      <c r="J71" s="79">
        <v>827</v>
      </c>
      <c r="K71" s="79">
        <v>15560</v>
      </c>
      <c r="L71" s="79">
        <v>61</v>
      </c>
      <c r="M71" s="79">
        <v>76</v>
      </c>
      <c r="N71" s="80">
        <v>1</v>
      </c>
      <c r="O71" s="77">
        <v>0.17075000000000001</v>
      </c>
    </row>
    <row r="72" spans="1:15">
      <c r="A72" s="12" t="s">
        <v>76</v>
      </c>
      <c r="B72" s="47">
        <v>9</v>
      </c>
      <c r="C72" s="70"/>
      <c r="D72" s="17"/>
      <c r="E72" s="17">
        <v>0</v>
      </c>
      <c r="F72" s="17">
        <v>44</v>
      </c>
      <c r="G72" s="79">
        <v>774</v>
      </c>
      <c r="H72" s="79">
        <v>49</v>
      </c>
      <c r="I72" s="79">
        <v>2050</v>
      </c>
      <c r="J72" s="79">
        <v>1219</v>
      </c>
      <c r="K72" s="79">
        <v>30815</v>
      </c>
      <c r="L72" s="79">
        <v>53</v>
      </c>
      <c r="M72" s="79">
        <v>67</v>
      </c>
      <c r="N72" s="80">
        <v>1</v>
      </c>
      <c r="O72" s="77">
        <v>0.19425000000000001</v>
      </c>
    </row>
    <row r="73" spans="1:15">
      <c r="A73" s="12" t="s">
        <v>45</v>
      </c>
      <c r="B73" s="56">
        <v>69</v>
      </c>
      <c r="C73" s="70"/>
      <c r="D73" s="17">
        <v>0</v>
      </c>
      <c r="E73" s="17">
        <v>0</v>
      </c>
      <c r="F73" s="17">
        <v>38</v>
      </c>
      <c r="G73" s="79">
        <v>774</v>
      </c>
      <c r="H73" s="79">
        <v>55</v>
      </c>
      <c r="I73" s="79">
        <v>3766</v>
      </c>
      <c r="J73" s="79">
        <v>2275</v>
      </c>
      <c r="K73" s="79">
        <v>3691</v>
      </c>
      <c r="L73" s="79">
        <v>61</v>
      </c>
      <c r="M73" s="79">
        <v>43</v>
      </c>
      <c r="N73" s="80">
        <v>1</v>
      </c>
      <c r="O73" s="77">
        <v>6.5625000000000003E-2</v>
      </c>
    </row>
    <row r="74" spans="1:15">
      <c r="A74" s="12" t="s">
        <v>158</v>
      </c>
      <c r="B74" s="58">
        <v>528</v>
      </c>
      <c r="C74" s="66">
        <v>5</v>
      </c>
      <c r="D74" s="57">
        <v>58</v>
      </c>
      <c r="E74" s="57">
        <v>290</v>
      </c>
      <c r="F74" s="57">
        <v>33</v>
      </c>
      <c r="G74" s="79">
        <v>774</v>
      </c>
      <c r="H74" s="79">
        <v>60</v>
      </c>
      <c r="I74" s="79">
        <v>14643</v>
      </c>
      <c r="J74" s="79">
        <v>2968</v>
      </c>
      <c r="K74" s="79">
        <v>19358</v>
      </c>
      <c r="L74" s="79">
        <v>56</v>
      </c>
      <c r="M74" s="79">
        <v>735</v>
      </c>
      <c r="N74" s="80">
        <v>3</v>
      </c>
      <c r="O74" s="77">
        <v>0.32100000000000001</v>
      </c>
    </row>
    <row r="75" spans="1:15">
      <c r="A75" s="12" t="s">
        <v>128</v>
      </c>
      <c r="B75" s="58">
        <v>558</v>
      </c>
      <c r="C75" s="63">
        <v>4.5</v>
      </c>
      <c r="D75" s="57">
        <v>179</v>
      </c>
      <c r="E75" s="57">
        <v>805.5</v>
      </c>
      <c r="F75" s="57">
        <v>52</v>
      </c>
      <c r="G75" s="79">
        <v>771</v>
      </c>
      <c r="H75" s="79">
        <v>59</v>
      </c>
      <c r="I75" s="79">
        <v>10060</v>
      </c>
      <c r="J75" s="79">
        <v>88</v>
      </c>
      <c r="K75" s="79">
        <v>3144</v>
      </c>
      <c r="L75" s="79">
        <v>0</v>
      </c>
      <c r="M75" s="79">
        <v>300</v>
      </c>
      <c r="N75" s="80">
        <v>2</v>
      </c>
      <c r="O75" s="77">
        <v>0.40437499999999998</v>
      </c>
    </row>
    <row r="76" spans="1:15">
      <c r="A76" s="12" t="s">
        <v>112</v>
      </c>
      <c r="B76" s="56">
        <v>5</v>
      </c>
      <c r="C76" s="71"/>
      <c r="D76" s="17"/>
      <c r="E76" s="17">
        <v>0</v>
      </c>
      <c r="F76" s="17">
        <v>52</v>
      </c>
      <c r="G76" s="79">
        <v>771</v>
      </c>
      <c r="H76" s="79">
        <v>63</v>
      </c>
      <c r="I76" s="79">
        <v>3442</v>
      </c>
      <c r="J76" s="79">
        <v>468</v>
      </c>
      <c r="K76" s="79">
        <v>37392</v>
      </c>
      <c r="L76" s="79">
        <v>70</v>
      </c>
      <c r="M76" s="81">
        <v>12519</v>
      </c>
      <c r="N76" s="80">
        <v>6</v>
      </c>
      <c r="O76" s="77">
        <v>4.3624999999999997E-2</v>
      </c>
    </row>
    <row r="77" spans="1:15">
      <c r="A77" s="12" t="s">
        <v>41</v>
      </c>
      <c r="B77" s="47">
        <v>8</v>
      </c>
      <c r="C77" s="70"/>
      <c r="D77" s="17"/>
      <c r="E77" s="17">
        <v>0</v>
      </c>
      <c r="F77" s="17">
        <v>41</v>
      </c>
      <c r="G77" s="79">
        <v>771</v>
      </c>
      <c r="H77" s="79">
        <v>49</v>
      </c>
      <c r="I77" s="79">
        <v>3191</v>
      </c>
      <c r="J77" s="79">
        <v>1983</v>
      </c>
      <c r="K77" s="79">
        <v>36967</v>
      </c>
      <c r="L77" s="79">
        <v>51</v>
      </c>
      <c r="M77" s="79">
        <v>0</v>
      </c>
      <c r="N77" s="80">
        <v>0</v>
      </c>
      <c r="O77" s="77">
        <v>4.2875000000000003E-2</v>
      </c>
    </row>
    <row r="78" spans="1:15">
      <c r="A78" s="12" t="s">
        <v>308</v>
      </c>
      <c r="B78" s="47">
        <v>7</v>
      </c>
      <c r="C78" s="70"/>
      <c r="D78" s="17">
        <v>0</v>
      </c>
      <c r="E78" s="17">
        <v>0</v>
      </c>
      <c r="F78" s="17">
        <v>40</v>
      </c>
      <c r="G78" s="79">
        <v>771</v>
      </c>
      <c r="H78" s="79">
        <v>64</v>
      </c>
      <c r="I78" s="79">
        <v>8451</v>
      </c>
      <c r="J78" s="79">
        <v>5139</v>
      </c>
      <c r="K78" s="79">
        <v>13287</v>
      </c>
      <c r="L78" s="79">
        <v>77</v>
      </c>
      <c r="M78" s="79">
        <v>248</v>
      </c>
      <c r="N78" s="80">
        <v>2</v>
      </c>
      <c r="O78" s="77">
        <v>6.7875000000000005E-2</v>
      </c>
    </row>
    <row r="79" spans="1:15">
      <c r="A79" s="12" t="s">
        <v>148</v>
      </c>
      <c r="B79" s="56">
        <v>710</v>
      </c>
      <c r="C79" s="70"/>
      <c r="D79" s="17">
        <v>0</v>
      </c>
      <c r="E79" s="17">
        <v>0</v>
      </c>
      <c r="F79" s="17">
        <v>35</v>
      </c>
      <c r="G79" s="79">
        <v>769</v>
      </c>
      <c r="H79" s="79">
        <v>61</v>
      </c>
      <c r="I79" s="79">
        <v>11969</v>
      </c>
      <c r="J79" s="79">
        <v>867</v>
      </c>
      <c r="K79" s="79">
        <v>33903</v>
      </c>
      <c r="L79" s="79">
        <v>73</v>
      </c>
      <c r="M79" s="79">
        <v>175</v>
      </c>
      <c r="N79" s="80">
        <v>1</v>
      </c>
      <c r="O79" s="77">
        <v>0.203375</v>
      </c>
    </row>
    <row r="80" spans="1:15">
      <c r="A80" s="12" t="s">
        <v>145</v>
      </c>
      <c r="B80" s="47"/>
      <c r="C80" s="70"/>
      <c r="D80" s="17"/>
      <c r="E80" s="17">
        <v>0</v>
      </c>
      <c r="F80" s="17">
        <v>36</v>
      </c>
      <c r="G80" s="79">
        <v>768</v>
      </c>
      <c r="H80" s="79">
        <v>59</v>
      </c>
      <c r="I80" s="79">
        <v>65757</v>
      </c>
      <c r="J80" s="79">
        <v>3499</v>
      </c>
      <c r="K80" s="79">
        <v>6798</v>
      </c>
      <c r="L80" s="79">
        <v>47</v>
      </c>
      <c r="M80" s="79">
        <v>595</v>
      </c>
      <c r="N80" s="80">
        <v>3</v>
      </c>
      <c r="O80" s="77">
        <v>0.17749999999999999</v>
      </c>
    </row>
    <row r="81" spans="1:15">
      <c r="A81" s="12" t="s">
        <v>455</v>
      </c>
      <c r="B81" s="47">
        <v>16</v>
      </c>
      <c r="C81" s="64">
        <v>4.5</v>
      </c>
      <c r="D81" s="17">
        <v>6</v>
      </c>
      <c r="E81" s="17">
        <v>27</v>
      </c>
      <c r="F81" s="17">
        <v>46</v>
      </c>
      <c r="G81" s="79">
        <v>767</v>
      </c>
      <c r="H81" s="79">
        <v>50</v>
      </c>
      <c r="I81" s="79">
        <v>2228</v>
      </c>
      <c r="J81" s="79">
        <v>448</v>
      </c>
      <c r="K81" s="79">
        <v>13494</v>
      </c>
      <c r="L81" s="79">
        <v>57</v>
      </c>
      <c r="M81" s="79">
        <v>0</v>
      </c>
      <c r="N81" s="80">
        <v>0</v>
      </c>
      <c r="O81" s="77">
        <v>0.13425000000000001</v>
      </c>
    </row>
    <row r="82" spans="1:15">
      <c r="A82" s="12" t="s">
        <v>399</v>
      </c>
      <c r="B82" s="58">
        <v>48</v>
      </c>
      <c r="C82" s="66">
        <v>5</v>
      </c>
      <c r="D82" s="57">
        <v>71</v>
      </c>
      <c r="E82" s="57">
        <v>355</v>
      </c>
      <c r="F82" s="57">
        <v>38</v>
      </c>
      <c r="G82" s="79">
        <v>766</v>
      </c>
      <c r="H82" s="79">
        <v>48</v>
      </c>
      <c r="I82" s="79">
        <v>2022</v>
      </c>
      <c r="J82" s="79">
        <v>630</v>
      </c>
      <c r="K82" s="79">
        <v>11324</v>
      </c>
      <c r="L82" s="79">
        <v>55</v>
      </c>
      <c r="M82" s="79">
        <v>8277</v>
      </c>
      <c r="N82" s="80">
        <v>5</v>
      </c>
      <c r="O82" s="77">
        <v>0.31662499999999999</v>
      </c>
    </row>
    <row r="83" spans="1:15">
      <c r="A83" s="12" t="s">
        <v>282</v>
      </c>
      <c r="B83" s="47"/>
      <c r="C83" s="70"/>
      <c r="D83" s="17"/>
      <c r="E83" s="17">
        <v>0</v>
      </c>
      <c r="F83" s="17">
        <v>46</v>
      </c>
      <c r="G83" s="79">
        <v>765</v>
      </c>
      <c r="H83" s="79">
        <v>64</v>
      </c>
      <c r="I83" s="79">
        <v>9514</v>
      </c>
      <c r="J83" s="79">
        <v>271</v>
      </c>
      <c r="K83" s="79">
        <v>2053</v>
      </c>
      <c r="L83" s="79"/>
      <c r="M83" s="79">
        <v>12</v>
      </c>
      <c r="N83" s="80">
        <v>1</v>
      </c>
      <c r="O83" s="77">
        <v>5.9874999999999998E-2</v>
      </c>
    </row>
    <row r="84" spans="1:15">
      <c r="A84" s="12" t="s">
        <v>432</v>
      </c>
      <c r="B84" s="56">
        <v>5</v>
      </c>
      <c r="C84" s="70"/>
      <c r="D84" s="17"/>
      <c r="E84" s="17">
        <v>0</v>
      </c>
      <c r="F84" s="17">
        <v>38</v>
      </c>
      <c r="G84" s="79">
        <v>765</v>
      </c>
      <c r="H84" s="79">
        <v>58</v>
      </c>
      <c r="I84" s="79">
        <v>12685</v>
      </c>
      <c r="J84" s="79">
        <v>13786</v>
      </c>
      <c r="K84" s="79">
        <v>8775</v>
      </c>
      <c r="L84" s="79">
        <v>0</v>
      </c>
      <c r="M84" s="79">
        <v>0</v>
      </c>
      <c r="N84" s="80">
        <v>0</v>
      </c>
      <c r="O84" s="77">
        <v>0.11525000000000001</v>
      </c>
    </row>
    <row r="85" spans="1:15">
      <c r="A85" s="12" t="s">
        <v>220</v>
      </c>
      <c r="B85" s="56">
        <v>16</v>
      </c>
      <c r="C85" s="66">
        <v>5</v>
      </c>
      <c r="D85" s="17">
        <v>113</v>
      </c>
      <c r="E85" s="17">
        <v>565</v>
      </c>
      <c r="F85" s="17">
        <v>52</v>
      </c>
      <c r="G85" s="79">
        <v>764</v>
      </c>
      <c r="H85" s="79">
        <v>49</v>
      </c>
      <c r="I85" s="79">
        <v>1583</v>
      </c>
      <c r="J85" s="79">
        <v>1354</v>
      </c>
      <c r="K85" s="79">
        <v>9355</v>
      </c>
      <c r="L85" s="79">
        <v>74</v>
      </c>
      <c r="M85" s="79">
        <v>28</v>
      </c>
      <c r="N85" s="80">
        <v>1</v>
      </c>
      <c r="O85" s="77">
        <v>0.333625</v>
      </c>
    </row>
    <row r="86" spans="1:15">
      <c r="A86" s="12" t="s">
        <v>72</v>
      </c>
      <c r="B86" s="58">
        <v>246</v>
      </c>
      <c r="C86" s="65">
        <v>4.666666666666667</v>
      </c>
      <c r="D86" s="57">
        <v>215</v>
      </c>
      <c r="E86" s="57">
        <v>1074</v>
      </c>
      <c r="F86" s="57">
        <v>52</v>
      </c>
      <c r="G86" s="79">
        <v>764</v>
      </c>
      <c r="H86" s="79">
        <v>55</v>
      </c>
      <c r="I86" s="79">
        <v>3380</v>
      </c>
      <c r="J86" s="79">
        <v>15</v>
      </c>
      <c r="K86" s="79">
        <v>7996</v>
      </c>
      <c r="L86" s="79">
        <v>62</v>
      </c>
      <c r="M86" s="79">
        <v>111</v>
      </c>
      <c r="N86" s="80">
        <v>1</v>
      </c>
      <c r="O86" s="77">
        <v>0.37287500000000001</v>
      </c>
    </row>
    <row r="87" spans="1:15">
      <c r="A87" s="12" t="s">
        <v>358</v>
      </c>
      <c r="B87" s="47">
        <v>42</v>
      </c>
      <c r="C87" s="70"/>
      <c r="D87" s="17"/>
      <c r="E87" s="17">
        <v>0</v>
      </c>
      <c r="F87" s="17">
        <v>40</v>
      </c>
      <c r="G87" s="79">
        <v>763</v>
      </c>
      <c r="H87" s="79">
        <v>54</v>
      </c>
      <c r="I87" s="79">
        <v>6385</v>
      </c>
      <c r="J87" s="79">
        <v>3010</v>
      </c>
      <c r="K87" s="79">
        <v>19716</v>
      </c>
      <c r="L87" s="79">
        <v>60</v>
      </c>
      <c r="M87" s="79">
        <v>0</v>
      </c>
      <c r="N87" s="80">
        <v>0</v>
      </c>
      <c r="O87" s="77">
        <v>4.0625000000000001E-2</v>
      </c>
    </row>
    <row r="88" spans="1:15">
      <c r="A88" s="12" t="s">
        <v>243</v>
      </c>
      <c r="B88" s="47">
        <v>199</v>
      </c>
      <c r="C88" s="70"/>
      <c r="D88" s="17"/>
      <c r="E88" s="17">
        <v>0</v>
      </c>
      <c r="F88" s="17">
        <v>36</v>
      </c>
      <c r="G88" s="79">
        <v>763</v>
      </c>
      <c r="H88" s="79">
        <v>57</v>
      </c>
      <c r="I88" s="79">
        <v>5122</v>
      </c>
      <c r="J88" s="79">
        <v>2050</v>
      </c>
      <c r="K88" s="79">
        <v>12400</v>
      </c>
      <c r="L88" s="79">
        <v>61</v>
      </c>
      <c r="M88" s="79">
        <v>245</v>
      </c>
      <c r="N88" s="80">
        <v>2</v>
      </c>
      <c r="O88" s="77">
        <v>0.23200000000000001</v>
      </c>
    </row>
    <row r="89" spans="1:15">
      <c r="A89" s="12" t="s">
        <v>4</v>
      </c>
      <c r="B89" s="58">
        <v>617</v>
      </c>
      <c r="C89" s="66">
        <v>5</v>
      </c>
      <c r="D89" s="57">
        <v>763</v>
      </c>
      <c r="E89" s="57">
        <v>3815</v>
      </c>
      <c r="F89" s="57">
        <v>55</v>
      </c>
      <c r="G89" s="79">
        <v>761</v>
      </c>
      <c r="H89" s="79">
        <v>56</v>
      </c>
      <c r="I89" s="79">
        <v>9880</v>
      </c>
      <c r="J89" s="79">
        <v>510</v>
      </c>
      <c r="K89" s="79">
        <v>3471</v>
      </c>
      <c r="L89" s="79">
        <v>68</v>
      </c>
      <c r="M89" s="79">
        <v>5992</v>
      </c>
      <c r="N89" s="80">
        <v>5</v>
      </c>
      <c r="O89" s="77">
        <v>0.46512500000000001</v>
      </c>
    </row>
    <row r="90" spans="1:15">
      <c r="A90" s="12" t="s">
        <v>470</v>
      </c>
      <c r="B90" s="56">
        <v>42</v>
      </c>
      <c r="C90" s="70"/>
      <c r="D90" s="17">
        <v>0</v>
      </c>
      <c r="E90" s="17">
        <v>0</v>
      </c>
      <c r="F90" s="17">
        <v>44</v>
      </c>
      <c r="G90" s="79">
        <v>761</v>
      </c>
      <c r="H90" s="79">
        <v>60</v>
      </c>
      <c r="I90" s="79">
        <v>6575</v>
      </c>
      <c r="J90" s="79">
        <v>1798</v>
      </c>
      <c r="K90" s="79">
        <v>16075</v>
      </c>
      <c r="L90" s="79">
        <v>66</v>
      </c>
      <c r="M90" s="79">
        <v>157</v>
      </c>
      <c r="N90" s="80">
        <v>1</v>
      </c>
      <c r="O90" s="77">
        <v>4.3749999999999997E-2</v>
      </c>
    </row>
    <row r="91" spans="1:15">
      <c r="A91" s="12" t="s">
        <v>31</v>
      </c>
      <c r="B91" s="56">
        <v>2</v>
      </c>
      <c r="C91" s="70"/>
      <c r="D91" s="17"/>
      <c r="E91" s="17">
        <v>0</v>
      </c>
      <c r="F91" s="17">
        <v>38</v>
      </c>
      <c r="G91" s="79">
        <v>761</v>
      </c>
      <c r="H91" s="79">
        <v>52</v>
      </c>
      <c r="I91" s="79">
        <v>1605</v>
      </c>
      <c r="J91" s="79">
        <v>2001</v>
      </c>
      <c r="K91" s="79">
        <v>29211</v>
      </c>
      <c r="L91" s="79">
        <v>65</v>
      </c>
      <c r="M91" s="79">
        <v>2</v>
      </c>
      <c r="N91" s="80">
        <v>1</v>
      </c>
      <c r="O91" s="77">
        <v>0.142375</v>
      </c>
    </row>
    <row r="92" spans="1:15">
      <c r="A92" s="12" t="s">
        <v>484</v>
      </c>
      <c r="B92" s="56">
        <v>13</v>
      </c>
      <c r="C92" s="70"/>
      <c r="D92" s="17"/>
      <c r="E92" s="17">
        <v>0</v>
      </c>
      <c r="F92" s="17">
        <v>61</v>
      </c>
      <c r="G92" s="79">
        <v>760</v>
      </c>
      <c r="H92" s="79">
        <v>64</v>
      </c>
      <c r="I92" s="79">
        <v>3556</v>
      </c>
      <c r="J92" s="79">
        <v>3480</v>
      </c>
      <c r="K92" s="79">
        <v>21648</v>
      </c>
      <c r="L92" s="79">
        <v>0</v>
      </c>
      <c r="M92" s="79">
        <v>0</v>
      </c>
      <c r="N92" s="80">
        <v>0</v>
      </c>
      <c r="O92" s="77">
        <v>0.18137500000000001</v>
      </c>
    </row>
    <row r="93" spans="1:15">
      <c r="A93" s="12" t="s">
        <v>345</v>
      </c>
      <c r="B93" s="56"/>
      <c r="C93" s="70"/>
      <c r="D93" s="17"/>
      <c r="E93" s="17">
        <v>0</v>
      </c>
      <c r="F93" s="17">
        <v>43</v>
      </c>
      <c r="G93" s="79">
        <v>758</v>
      </c>
      <c r="H93" s="79">
        <v>58</v>
      </c>
      <c r="I93" s="79">
        <v>23203</v>
      </c>
      <c r="J93" s="79">
        <v>17876</v>
      </c>
      <c r="K93" s="79">
        <v>5130</v>
      </c>
      <c r="L93" s="79">
        <v>65</v>
      </c>
      <c r="M93" s="79"/>
      <c r="N93" s="80">
        <v>0</v>
      </c>
      <c r="O93" s="77">
        <v>0.12425</v>
      </c>
    </row>
    <row r="94" spans="1:15">
      <c r="A94" s="12" t="s">
        <v>214</v>
      </c>
      <c r="B94" s="58">
        <v>484</v>
      </c>
      <c r="C94" s="65">
        <v>4.75</v>
      </c>
      <c r="D94" s="57">
        <v>91</v>
      </c>
      <c r="E94" s="57">
        <v>444</v>
      </c>
      <c r="F94" s="57">
        <v>53</v>
      </c>
      <c r="G94" s="79">
        <v>755</v>
      </c>
      <c r="H94" s="79">
        <v>56</v>
      </c>
      <c r="I94" s="79">
        <v>5359</v>
      </c>
      <c r="J94" s="79">
        <v>2365</v>
      </c>
      <c r="K94" s="79">
        <v>5147</v>
      </c>
      <c r="L94" s="79">
        <v>62</v>
      </c>
      <c r="M94" s="79">
        <v>1894</v>
      </c>
      <c r="N94" s="80">
        <v>4</v>
      </c>
      <c r="O94" s="77">
        <v>0.41099999999999998</v>
      </c>
    </row>
    <row r="95" spans="1:15">
      <c r="A95" s="12" t="s">
        <v>384</v>
      </c>
      <c r="B95" s="56"/>
      <c r="C95" s="70"/>
      <c r="D95" s="17"/>
      <c r="E95" s="17">
        <v>0</v>
      </c>
      <c r="F95" s="17">
        <v>44</v>
      </c>
      <c r="G95" s="79">
        <v>748</v>
      </c>
      <c r="H95" s="79">
        <v>50</v>
      </c>
      <c r="I95" s="79">
        <v>2492</v>
      </c>
      <c r="J95" s="79">
        <v>1832</v>
      </c>
      <c r="K95" s="79">
        <v>8262</v>
      </c>
      <c r="L95" s="79">
        <v>64</v>
      </c>
      <c r="M95" s="79">
        <v>409</v>
      </c>
      <c r="N95" s="80">
        <v>2</v>
      </c>
      <c r="O95" s="77">
        <v>0.14574999999999999</v>
      </c>
    </row>
    <row r="96" spans="1:15">
      <c r="A96" s="12" t="s">
        <v>458</v>
      </c>
      <c r="B96" s="56"/>
      <c r="C96" s="70"/>
      <c r="D96" s="17"/>
      <c r="E96" s="17">
        <v>0</v>
      </c>
      <c r="F96" s="17">
        <v>42</v>
      </c>
      <c r="G96" s="79">
        <v>747</v>
      </c>
      <c r="H96" s="79">
        <v>43</v>
      </c>
      <c r="I96" s="79">
        <v>2651</v>
      </c>
      <c r="J96" s="79">
        <v>841</v>
      </c>
      <c r="K96" s="79">
        <v>7179</v>
      </c>
      <c r="L96" s="79"/>
      <c r="M96" s="79">
        <v>26905</v>
      </c>
      <c r="N96" s="80">
        <v>6</v>
      </c>
      <c r="O96" s="77">
        <v>0.19312499999999999</v>
      </c>
    </row>
    <row r="97" spans="1:15">
      <c r="A97" s="12" t="s">
        <v>199</v>
      </c>
      <c r="B97" s="56">
        <v>101</v>
      </c>
      <c r="C97" s="66">
        <v>5</v>
      </c>
      <c r="D97" s="17">
        <v>36</v>
      </c>
      <c r="E97" s="17">
        <v>180</v>
      </c>
      <c r="F97" s="17">
        <v>47</v>
      </c>
      <c r="G97" s="79">
        <v>744</v>
      </c>
      <c r="H97" s="79">
        <v>50</v>
      </c>
      <c r="I97" s="79">
        <v>2415</v>
      </c>
      <c r="J97" s="79">
        <v>1126</v>
      </c>
      <c r="K97" s="79">
        <v>10677</v>
      </c>
      <c r="L97" s="79">
        <v>64</v>
      </c>
      <c r="M97" s="79">
        <v>176</v>
      </c>
      <c r="N97" s="80">
        <v>1</v>
      </c>
      <c r="O97" s="77">
        <v>0.22575000000000001</v>
      </c>
    </row>
    <row r="98" spans="1:15">
      <c r="A98" s="12" t="s">
        <v>396</v>
      </c>
      <c r="B98" s="58">
        <v>474</v>
      </c>
      <c r="C98" s="66">
        <v>5</v>
      </c>
      <c r="D98" s="57">
        <v>57</v>
      </c>
      <c r="E98" s="57">
        <v>285</v>
      </c>
      <c r="F98" s="57">
        <v>38</v>
      </c>
      <c r="G98" s="79">
        <v>744</v>
      </c>
      <c r="H98" s="79">
        <v>55</v>
      </c>
      <c r="I98" s="79">
        <v>9364</v>
      </c>
      <c r="J98" s="79">
        <v>150</v>
      </c>
      <c r="K98" s="79">
        <v>11068</v>
      </c>
      <c r="L98" s="79">
        <v>63</v>
      </c>
      <c r="M98" s="79">
        <v>19</v>
      </c>
      <c r="N98" s="80">
        <v>1</v>
      </c>
      <c r="O98" s="77">
        <v>0.35725000000000001</v>
      </c>
    </row>
    <row r="99" spans="1:15">
      <c r="A99" s="12" t="s">
        <v>234</v>
      </c>
      <c r="B99" s="58">
        <v>2166</v>
      </c>
      <c r="C99" s="63">
        <v>4.5</v>
      </c>
      <c r="D99" s="57">
        <v>263</v>
      </c>
      <c r="E99" s="57">
        <v>1183.5</v>
      </c>
      <c r="F99" s="57">
        <v>32</v>
      </c>
      <c r="G99" s="79">
        <v>744</v>
      </c>
      <c r="H99" s="79">
        <v>58</v>
      </c>
      <c r="I99" s="79">
        <v>16265</v>
      </c>
      <c r="J99" s="79">
        <v>3741</v>
      </c>
      <c r="K99" s="79">
        <v>11196</v>
      </c>
      <c r="L99" s="79">
        <v>71</v>
      </c>
      <c r="M99" s="79">
        <v>168</v>
      </c>
      <c r="N99" s="80">
        <v>1</v>
      </c>
      <c r="O99" s="77">
        <v>0.52437500000000004</v>
      </c>
    </row>
    <row r="100" spans="1:15">
      <c r="A100" s="12" t="s">
        <v>121</v>
      </c>
      <c r="B100" s="45">
        <v>137</v>
      </c>
      <c r="C100" s="66">
        <v>5</v>
      </c>
      <c r="D100" s="17">
        <v>24</v>
      </c>
      <c r="E100" s="17">
        <v>120</v>
      </c>
      <c r="F100" s="17">
        <v>47</v>
      </c>
      <c r="G100" s="79">
        <v>743</v>
      </c>
      <c r="H100" s="79">
        <v>52</v>
      </c>
      <c r="I100" s="79">
        <v>2155</v>
      </c>
      <c r="J100" s="79">
        <v>1263</v>
      </c>
      <c r="K100" s="79">
        <v>3406</v>
      </c>
      <c r="L100" s="79">
        <v>65</v>
      </c>
      <c r="M100" s="79">
        <v>196</v>
      </c>
      <c r="N100" s="80">
        <v>1</v>
      </c>
      <c r="O100" s="77">
        <v>0.30162499999999998</v>
      </c>
    </row>
    <row r="101" spans="1:15">
      <c r="A101" s="12" t="s">
        <v>223</v>
      </c>
      <c r="B101" s="48"/>
      <c r="C101" s="70"/>
      <c r="D101" s="17">
        <v>0</v>
      </c>
      <c r="E101" s="17">
        <v>0</v>
      </c>
      <c r="F101" s="17">
        <v>26</v>
      </c>
      <c r="G101" s="79">
        <v>743</v>
      </c>
      <c r="H101" s="79">
        <v>47</v>
      </c>
      <c r="I101" s="79">
        <v>1301</v>
      </c>
      <c r="J101" s="79">
        <v>489</v>
      </c>
      <c r="K101" s="79">
        <v>16204</v>
      </c>
      <c r="L101" s="79">
        <v>61</v>
      </c>
      <c r="M101" s="79">
        <v>11</v>
      </c>
      <c r="N101" s="80">
        <v>1</v>
      </c>
      <c r="O101" s="77">
        <v>0.12862499999999999</v>
      </c>
    </row>
    <row r="102" spans="1:15">
      <c r="A102" s="12" t="s">
        <v>353</v>
      </c>
      <c r="B102" s="45">
        <v>3</v>
      </c>
      <c r="C102" s="66">
        <v>5</v>
      </c>
      <c r="D102" s="17">
        <v>45</v>
      </c>
      <c r="E102" s="17">
        <v>225</v>
      </c>
      <c r="F102" s="17">
        <v>41</v>
      </c>
      <c r="G102" s="79">
        <v>742</v>
      </c>
      <c r="H102" s="79">
        <v>49</v>
      </c>
      <c r="I102" s="82">
        <v>3836</v>
      </c>
      <c r="J102" s="82">
        <v>61</v>
      </c>
      <c r="K102" s="79">
        <v>4561</v>
      </c>
      <c r="L102" s="79">
        <v>68</v>
      </c>
      <c r="M102" s="79">
        <v>11344</v>
      </c>
      <c r="N102" s="80">
        <v>6</v>
      </c>
      <c r="O102" s="77">
        <v>0.22412499999999999</v>
      </c>
    </row>
    <row r="103" spans="1:15">
      <c r="A103" s="12" t="s">
        <v>252</v>
      </c>
      <c r="B103" s="57">
        <v>2166</v>
      </c>
      <c r="C103" s="63">
        <v>4.5</v>
      </c>
      <c r="D103" s="57">
        <v>263</v>
      </c>
      <c r="E103" s="57">
        <v>1183.5</v>
      </c>
      <c r="F103" s="57">
        <v>20</v>
      </c>
      <c r="G103" s="79">
        <v>742</v>
      </c>
      <c r="H103" s="79">
        <v>59</v>
      </c>
      <c r="I103" s="79">
        <v>25538</v>
      </c>
      <c r="J103" s="79">
        <v>2406</v>
      </c>
      <c r="K103" s="79">
        <v>7665</v>
      </c>
      <c r="L103" s="79">
        <v>70</v>
      </c>
      <c r="M103" s="79">
        <v>8</v>
      </c>
      <c r="N103" s="80">
        <v>1</v>
      </c>
      <c r="O103" s="77">
        <v>0.44750000000000001</v>
      </c>
    </row>
    <row r="104" spans="1:15">
      <c r="A104" s="12" t="s">
        <v>100</v>
      </c>
      <c r="B104" s="48">
        <v>42</v>
      </c>
      <c r="C104" s="70"/>
      <c r="D104" s="17"/>
      <c r="E104" s="17">
        <v>0</v>
      </c>
      <c r="F104" s="17">
        <v>50</v>
      </c>
      <c r="G104" s="79">
        <v>741</v>
      </c>
      <c r="H104" s="79">
        <v>46</v>
      </c>
      <c r="I104" s="79">
        <v>1535</v>
      </c>
      <c r="J104" s="79">
        <v>411</v>
      </c>
      <c r="K104" s="79">
        <v>28392</v>
      </c>
      <c r="L104" s="81">
        <v>0</v>
      </c>
      <c r="M104" s="79">
        <v>7</v>
      </c>
      <c r="N104" s="80">
        <v>1</v>
      </c>
      <c r="O104" s="77">
        <v>0.13</v>
      </c>
    </row>
    <row r="105" spans="1:15">
      <c r="A105" s="12" t="s">
        <v>191</v>
      </c>
      <c r="B105" s="57">
        <v>159</v>
      </c>
      <c r="C105" s="63">
        <v>4.5</v>
      </c>
      <c r="D105" s="57">
        <v>36</v>
      </c>
      <c r="E105" s="57">
        <v>146</v>
      </c>
      <c r="F105" s="57">
        <v>44</v>
      </c>
      <c r="G105" s="79">
        <v>740</v>
      </c>
      <c r="H105" s="79">
        <v>51</v>
      </c>
      <c r="I105" s="79">
        <v>3090</v>
      </c>
      <c r="J105" s="79">
        <v>2588</v>
      </c>
      <c r="K105" s="79">
        <v>10858</v>
      </c>
      <c r="L105" s="79">
        <v>61</v>
      </c>
      <c r="M105" s="79">
        <v>3166</v>
      </c>
      <c r="N105" s="80">
        <v>4</v>
      </c>
      <c r="O105" s="77">
        <v>0.36212499999999997</v>
      </c>
    </row>
    <row r="106" spans="1:15">
      <c r="A106" s="12" t="s">
        <v>153</v>
      </c>
      <c r="B106" s="48">
        <v>3</v>
      </c>
      <c r="C106" s="70"/>
      <c r="D106" s="17"/>
      <c r="E106" s="17">
        <v>0</v>
      </c>
      <c r="F106" s="17">
        <v>37</v>
      </c>
      <c r="G106" s="79">
        <v>740</v>
      </c>
      <c r="H106" s="79">
        <v>54</v>
      </c>
      <c r="I106" s="79">
        <v>9215</v>
      </c>
      <c r="J106" s="79">
        <v>414</v>
      </c>
      <c r="K106" s="79">
        <v>8842</v>
      </c>
      <c r="L106" s="79">
        <v>62</v>
      </c>
      <c r="M106" s="79">
        <v>303</v>
      </c>
      <c r="N106" s="80">
        <v>2</v>
      </c>
      <c r="O106" s="77">
        <v>7.5874999999999998E-2</v>
      </c>
    </row>
    <row r="107" spans="1:15">
      <c r="A107" s="12" t="s">
        <v>126</v>
      </c>
      <c r="B107" s="45">
        <v>365</v>
      </c>
      <c r="C107" s="70"/>
      <c r="D107" s="17"/>
      <c r="E107" s="17">
        <v>0</v>
      </c>
      <c r="F107" s="17">
        <v>33</v>
      </c>
      <c r="G107" s="79">
        <v>739</v>
      </c>
      <c r="H107" s="79">
        <v>46</v>
      </c>
      <c r="I107" s="79">
        <v>2640</v>
      </c>
      <c r="J107" s="79">
        <v>778</v>
      </c>
      <c r="K107" s="79">
        <v>3659</v>
      </c>
      <c r="L107" s="79">
        <v>59</v>
      </c>
      <c r="M107" s="79">
        <v>3</v>
      </c>
      <c r="N107" s="80">
        <v>1</v>
      </c>
      <c r="O107" s="77">
        <v>0.28499999999999998</v>
      </c>
    </row>
    <row r="108" spans="1:15">
      <c r="A108" s="12" t="s">
        <v>413</v>
      </c>
      <c r="B108" s="45">
        <v>49</v>
      </c>
      <c r="C108" s="66">
        <v>5</v>
      </c>
      <c r="D108" s="17">
        <v>84</v>
      </c>
      <c r="E108" s="17">
        <v>420</v>
      </c>
      <c r="F108" s="17">
        <v>24</v>
      </c>
      <c r="G108" s="79">
        <v>739</v>
      </c>
      <c r="H108" s="79">
        <v>52</v>
      </c>
      <c r="I108" s="79">
        <v>2264</v>
      </c>
      <c r="J108" s="79">
        <v>1191</v>
      </c>
      <c r="K108" s="79">
        <v>2662</v>
      </c>
      <c r="L108" s="79">
        <v>0</v>
      </c>
      <c r="M108" s="79">
        <v>93</v>
      </c>
      <c r="N108" s="80">
        <v>1</v>
      </c>
      <c r="O108" s="77">
        <v>0.35675000000000001</v>
      </c>
    </row>
    <row r="109" spans="1:15">
      <c r="A109" s="12" t="s">
        <v>388</v>
      </c>
      <c r="B109" s="48">
        <v>965</v>
      </c>
      <c r="C109" s="70"/>
      <c r="D109" s="17"/>
      <c r="E109" s="17">
        <v>0</v>
      </c>
      <c r="F109" s="17">
        <v>43</v>
      </c>
      <c r="G109" s="79">
        <v>738</v>
      </c>
      <c r="H109" s="79">
        <v>46</v>
      </c>
      <c r="I109" s="79">
        <v>3920</v>
      </c>
      <c r="J109" s="79">
        <v>244</v>
      </c>
      <c r="K109" s="79">
        <v>4076</v>
      </c>
      <c r="L109" s="79">
        <v>60</v>
      </c>
      <c r="M109" s="79">
        <v>4</v>
      </c>
      <c r="N109" s="80">
        <v>1</v>
      </c>
      <c r="O109" s="77">
        <v>0.26337500000000003</v>
      </c>
    </row>
    <row r="110" spans="1:15">
      <c r="A110" s="12" t="s">
        <v>299</v>
      </c>
      <c r="B110" s="45">
        <v>4</v>
      </c>
      <c r="C110" s="70"/>
      <c r="D110" s="17">
        <v>0</v>
      </c>
      <c r="E110" s="17">
        <v>0</v>
      </c>
      <c r="F110" s="17">
        <v>40</v>
      </c>
      <c r="G110" s="79">
        <v>738</v>
      </c>
      <c r="H110" s="79">
        <v>51</v>
      </c>
      <c r="I110" s="79">
        <v>1494</v>
      </c>
      <c r="J110" s="79">
        <v>1323</v>
      </c>
      <c r="K110" s="79">
        <v>12592</v>
      </c>
      <c r="L110" s="79">
        <v>67</v>
      </c>
      <c r="M110" s="79">
        <v>3081</v>
      </c>
      <c r="N110" s="80">
        <v>4</v>
      </c>
      <c r="O110" s="77">
        <v>0.170125</v>
      </c>
    </row>
    <row r="111" spans="1:15">
      <c r="A111" s="12" t="s">
        <v>278</v>
      </c>
      <c r="B111" s="57">
        <v>75</v>
      </c>
      <c r="C111" s="66">
        <v>5</v>
      </c>
      <c r="D111" s="57">
        <v>257</v>
      </c>
      <c r="E111" s="57">
        <v>1285</v>
      </c>
      <c r="F111" s="57">
        <v>38</v>
      </c>
      <c r="G111" s="79">
        <v>738</v>
      </c>
      <c r="H111" s="79">
        <v>44</v>
      </c>
      <c r="I111" s="79">
        <v>3129</v>
      </c>
      <c r="J111" s="79">
        <v>1271</v>
      </c>
      <c r="K111" s="79">
        <v>5874</v>
      </c>
      <c r="L111" s="79">
        <v>62</v>
      </c>
      <c r="M111" s="79">
        <v>891</v>
      </c>
      <c r="N111" s="80">
        <v>3</v>
      </c>
      <c r="O111" s="77">
        <v>0.28162500000000001</v>
      </c>
    </row>
    <row r="112" spans="1:15">
      <c r="A112" s="12" t="s">
        <v>478</v>
      </c>
      <c r="B112" s="45">
        <v>776</v>
      </c>
      <c r="C112" s="70"/>
      <c r="D112" s="17"/>
      <c r="E112" s="17">
        <v>0</v>
      </c>
      <c r="F112" s="17">
        <v>32</v>
      </c>
      <c r="G112" s="79">
        <v>737</v>
      </c>
      <c r="H112" s="79">
        <v>44</v>
      </c>
      <c r="I112" s="79">
        <v>1411</v>
      </c>
      <c r="J112" s="79">
        <v>754</v>
      </c>
      <c r="K112" s="79">
        <v>6734</v>
      </c>
      <c r="L112" s="79">
        <v>57</v>
      </c>
      <c r="M112" s="79"/>
      <c r="N112" s="80">
        <v>0</v>
      </c>
      <c r="O112" s="77">
        <v>0.28337499999999999</v>
      </c>
    </row>
    <row r="113" spans="1:15">
      <c r="A113" s="12" t="s">
        <v>226</v>
      </c>
      <c r="B113" s="48">
        <v>43</v>
      </c>
      <c r="C113" s="70"/>
      <c r="D113" s="17"/>
      <c r="E113" s="17">
        <v>0</v>
      </c>
      <c r="F113" s="17">
        <v>43</v>
      </c>
      <c r="G113" s="79">
        <v>736</v>
      </c>
      <c r="H113" s="79">
        <v>44</v>
      </c>
      <c r="I113" s="79">
        <v>3929</v>
      </c>
      <c r="J113" s="79">
        <v>261</v>
      </c>
      <c r="K113" s="79">
        <v>1378</v>
      </c>
      <c r="L113" s="79"/>
      <c r="M113" s="79">
        <v>4</v>
      </c>
      <c r="N113" s="80">
        <v>1</v>
      </c>
      <c r="O113" s="77">
        <v>0.1255</v>
      </c>
    </row>
    <row r="114" spans="1:15">
      <c r="A114" s="12" t="s">
        <v>19</v>
      </c>
      <c r="B114" s="45">
        <v>6</v>
      </c>
      <c r="C114" s="70"/>
      <c r="D114" s="17"/>
      <c r="E114" s="17">
        <v>0</v>
      </c>
      <c r="F114" s="17">
        <v>29</v>
      </c>
      <c r="G114" s="79">
        <v>736</v>
      </c>
      <c r="H114" s="79">
        <v>56</v>
      </c>
      <c r="I114" s="79">
        <v>10896</v>
      </c>
      <c r="J114" s="79">
        <v>1725</v>
      </c>
      <c r="K114" s="79">
        <v>5405</v>
      </c>
      <c r="L114" s="79">
        <v>65</v>
      </c>
      <c r="M114" s="79">
        <v>734</v>
      </c>
      <c r="N114" s="80">
        <v>3</v>
      </c>
      <c r="O114" s="77">
        <v>0.140375</v>
      </c>
    </row>
    <row r="115" spans="1:15">
      <c r="A115" s="12" t="s">
        <v>178</v>
      </c>
      <c r="B115" s="48">
        <v>67</v>
      </c>
      <c r="C115" s="66">
        <v>5</v>
      </c>
      <c r="D115" s="17">
        <v>151</v>
      </c>
      <c r="E115" s="17">
        <v>755</v>
      </c>
      <c r="F115" s="17">
        <v>34</v>
      </c>
      <c r="G115" s="79">
        <v>735</v>
      </c>
      <c r="H115" s="79">
        <v>42</v>
      </c>
      <c r="I115" s="79">
        <v>1305</v>
      </c>
      <c r="J115" s="79">
        <v>225</v>
      </c>
      <c r="K115" s="79">
        <v>5070</v>
      </c>
      <c r="L115" s="79">
        <v>56</v>
      </c>
      <c r="M115" s="79">
        <v>127</v>
      </c>
      <c r="N115" s="80">
        <v>1</v>
      </c>
      <c r="O115" s="77">
        <v>0.26450000000000001</v>
      </c>
    </row>
    <row r="116" spans="1:15">
      <c r="A116" s="12" t="s">
        <v>331</v>
      </c>
      <c r="B116" s="45">
        <v>5</v>
      </c>
      <c r="C116" s="70"/>
      <c r="D116" s="17"/>
      <c r="E116" s="17">
        <v>0</v>
      </c>
      <c r="F116" s="17">
        <v>46</v>
      </c>
      <c r="G116" s="79">
        <v>734</v>
      </c>
      <c r="H116" s="79">
        <v>49</v>
      </c>
      <c r="I116" s="79">
        <v>2038</v>
      </c>
      <c r="J116" s="79">
        <v>314</v>
      </c>
      <c r="K116" s="79">
        <v>5396</v>
      </c>
      <c r="L116" s="79">
        <v>51</v>
      </c>
      <c r="M116" s="79">
        <v>31437</v>
      </c>
      <c r="N116" s="80">
        <v>7</v>
      </c>
      <c r="O116" s="77">
        <v>0.19487499999999999</v>
      </c>
    </row>
    <row r="117" spans="1:15">
      <c r="A117" s="12" t="s">
        <v>487</v>
      </c>
      <c r="B117" s="48">
        <v>28</v>
      </c>
      <c r="C117" s="70"/>
      <c r="D117" s="17"/>
      <c r="E117" s="17">
        <v>0</v>
      </c>
      <c r="F117" s="17">
        <v>39</v>
      </c>
      <c r="G117" s="82">
        <v>733</v>
      </c>
      <c r="H117" s="81">
        <v>59</v>
      </c>
      <c r="I117" s="79">
        <v>13288</v>
      </c>
      <c r="J117" s="79">
        <v>5</v>
      </c>
      <c r="K117" s="79">
        <v>1265</v>
      </c>
      <c r="L117" s="79">
        <v>45</v>
      </c>
      <c r="M117" s="79">
        <v>645</v>
      </c>
      <c r="N117" s="80">
        <v>3</v>
      </c>
      <c r="O117" s="77">
        <v>3.0374999999999999E-2</v>
      </c>
    </row>
    <row r="118" spans="1:15">
      <c r="A118" s="12" t="s">
        <v>7</v>
      </c>
      <c r="B118" s="45">
        <v>17</v>
      </c>
      <c r="C118" s="64">
        <v>4.6428571428571432</v>
      </c>
      <c r="D118" s="17">
        <v>162</v>
      </c>
      <c r="E118" s="17">
        <v>743.5</v>
      </c>
      <c r="F118" s="17">
        <v>26</v>
      </c>
      <c r="G118" s="79">
        <v>732</v>
      </c>
      <c r="H118" s="79">
        <v>37</v>
      </c>
      <c r="I118" s="79">
        <v>504</v>
      </c>
      <c r="J118" s="79">
        <v>205</v>
      </c>
      <c r="K118" s="79">
        <v>7082</v>
      </c>
      <c r="L118" s="79">
        <v>0</v>
      </c>
      <c r="M118" s="79">
        <v>2</v>
      </c>
      <c r="N118" s="80">
        <v>1</v>
      </c>
      <c r="O118" s="77">
        <v>0.30837500000000001</v>
      </c>
    </row>
    <row r="119" spans="1:15">
      <c r="A119" s="12" t="s">
        <v>39</v>
      </c>
      <c r="B119" s="48">
        <v>1000</v>
      </c>
      <c r="C119" s="70"/>
      <c r="D119" s="17"/>
      <c r="E119" s="17">
        <v>0</v>
      </c>
      <c r="F119" s="17">
        <v>34</v>
      </c>
      <c r="G119" s="79">
        <v>731</v>
      </c>
      <c r="H119" s="79">
        <v>47</v>
      </c>
      <c r="I119" s="79">
        <v>4402</v>
      </c>
      <c r="J119" s="79">
        <v>252</v>
      </c>
      <c r="K119" s="79">
        <v>2711</v>
      </c>
      <c r="L119" s="79">
        <v>0</v>
      </c>
      <c r="M119" s="68">
        <v>106626</v>
      </c>
      <c r="N119" s="80">
        <v>8</v>
      </c>
      <c r="O119" s="77">
        <v>0.1905</v>
      </c>
    </row>
    <row r="120" spans="1:15">
      <c r="A120" s="12" t="s">
        <v>348</v>
      </c>
      <c r="B120" s="48">
        <v>265</v>
      </c>
      <c r="C120" s="70"/>
      <c r="D120" s="17"/>
      <c r="E120" s="17">
        <v>0</v>
      </c>
      <c r="F120" s="17">
        <v>18</v>
      </c>
      <c r="G120" s="79">
        <v>731</v>
      </c>
      <c r="H120" s="79">
        <v>48</v>
      </c>
      <c r="I120" s="79">
        <v>1101</v>
      </c>
      <c r="J120" s="79">
        <v>571</v>
      </c>
      <c r="K120" s="79">
        <v>4820</v>
      </c>
      <c r="L120" s="79">
        <v>0</v>
      </c>
      <c r="M120" s="79"/>
      <c r="N120" s="80">
        <v>0</v>
      </c>
      <c r="O120" s="77">
        <v>0.21487500000000001</v>
      </c>
    </row>
    <row r="121" spans="1:15">
      <c r="A121" s="12" t="s">
        <v>281</v>
      </c>
      <c r="B121" s="48"/>
      <c r="C121" s="64">
        <v>4</v>
      </c>
      <c r="D121" s="17">
        <v>5</v>
      </c>
      <c r="E121" s="17">
        <v>20</v>
      </c>
      <c r="F121" s="17">
        <v>30</v>
      </c>
      <c r="G121" s="79">
        <v>728</v>
      </c>
      <c r="H121" s="79">
        <v>55</v>
      </c>
      <c r="I121" s="79">
        <v>8840</v>
      </c>
      <c r="J121" s="79">
        <v>529</v>
      </c>
      <c r="K121" s="79">
        <v>8157</v>
      </c>
      <c r="L121" s="79">
        <v>0</v>
      </c>
      <c r="M121" s="79">
        <v>97029</v>
      </c>
      <c r="N121" s="80">
        <v>8</v>
      </c>
      <c r="O121" s="77">
        <v>0.16312499999999999</v>
      </c>
    </row>
    <row r="122" spans="1:15">
      <c r="A122" s="12" t="s">
        <v>163</v>
      </c>
      <c r="B122" s="57">
        <v>331</v>
      </c>
      <c r="C122" s="63">
        <v>4.5</v>
      </c>
      <c r="D122" s="57">
        <v>219</v>
      </c>
      <c r="E122" s="57">
        <v>985.5</v>
      </c>
      <c r="F122" s="57">
        <v>26</v>
      </c>
      <c r="G122" s="79">
        <v>728</v>
      </c>
      <c r="H122" s="79">
        <v>36</v>
      </c>
      <c r="I122" s="79">
        <v>251</v>
      </c>
      <c r="J122" s="79">
        <v>255</v>
      </c>
      <c r="K122" s="79">
        <v>7393</v>
      </c>
      <c r="L122" s="79">
        <v>0</v>
      </c>
      <c r="M122" s="79">
        <v>0</v>
      </c>
      <c r="N122" s="80">
        <v>0</v>
      </c>
      <c r="O122" s="77">
        <v>0.302375</v>
      </c>
    </row>
    <row r="123" spans="1:15">
      <c r="A123" s="12" t="s">
        <v>52</v>
      </c>
      <c r="B123" s="45">
        <v>56</v>
      </c>
      <c r="C123" s="70"/>
      <c r="D123" s="17"/>
      <c r="E123" s="17">
        <v>0</v>
      </c>
      <c r="F123" s="17">
        <v>30</v>
      </c>
      <c r="G123" s="79">
        <v>727</v>
      </c>
      <c r="H123" s="79">
        <v>49</v>
      </c>
      <c r="I123" s="79">
        <v>2803</v>
      </c>
      <c r="J123" s="79">
        <v>2242</v>
      </c>
      <c r="K123" s="79">
        <v>4042</v>
      </c>
      <c r="L123" s="79">
        <v>54</v>
      </c>
      <c r="M123" s="79"/>
      <c r="N123" s="80">
        <v>0</v>
      </c>
      <c r="O123" s="77">
        <v>0.16275000000000001</v>
      </c>
    </row>
    <row r="124" spans="1:15">
      <c r="A124" s="12" t="s">
        <v>180</v>
      </c>
      <c r="B124" s="57">
        <v>2</v>
      </c>
      <c r="C124" s="65">
        <v>4.75</v>
      </c>
      <c r="D124" s="57">
        <v>257</v>
      </c>
      <c r="E124" s="57">
        <v>1163.5</v>
      </c>
      <c r="F124" s="57">
        <v>41</v>
      </c>
      <c r="G124" s="79">
        <v>725</v>
      </c>
      <c r="H124" s="79">
        <v>50</v>
      </c>
      <c r="I124" s="79">
        <v>3755</v>
      </c>
      <c r="J124" s="79">
        <v>817</v>
      </c>
      <c r="K124" s="79">
        <v>16018</v>
      </c>
      <c r="L124" s="79">
        <v>56</v>
      </c>
      <c r="M124" s="79">
        <v>0</v>
      </c>
      <c r="N124" s="80">
        <v>0</v>
      </c>
      <c r="O124" s="77">
        <v>0.357875</v>
      </c>
    </row>
    <row r="125" spans="1:15">
      <c r="A125" s="12" t="s">
        <v>296</v>
      </c>
      <c r="B125" s="45">
        <v>46</v>
      </c>
      <c r="C125" s="66">
        <v>5</v>
      </c>
      <c r="D125" s="17">
        <v>1</v>
      </c>
      <c r="E125" s="17">
        <v>5</v>
      </c>
      <c r="F125" s="17">
        <v>48</v>
      </c>
      <c r="G125" s="79">
        <v>724</v>
      </c>
      <c r="H125" s="79">
        <v>42</v>
      </c>
      <c r="I125" s="79">
        <v>4431</v>
      </c>
      <c r="J125" s="79">
        <v>1894</v>
      </c>
      <c r="K125" s="79">
        <v>8825</v>
      </c>
      <c r="L125" s="79">
        <v>55</v>
      </c>
      <c r="M125" s="79">
        <v>21</v>
      </c>
      <c r="N125" s="80">
        <v>1</v>
      </c>
      <c r="O125" s="77">
        <v>0.325625</v>
      </c>
    </row>
    <row r="126" spans="1:15">
      <c r="A126" s="12" t="s">
        <v>102</v>
      </c>
      <c r="B126" s="57">
        <v>94</v>
      </c>
      <c r="C126" s="63">
        <v>4.5</v>
      </c>
      <c r="D126" s="57">
        <v>13</v>
      </c>
      <c r="E126" s="57">
        <v>53</v>
      </c>
      <c r="F126" s="57">
        <v>44</v>
      </c>
      <c r="G126" s="79">
        <v>724</v>
      </c>
      <c r="H126" s="79">
        <v>51</v>
      </c>
      <c r="I126" s="79">
        <v>2731</v>
      </c>
      <c r="J126" s="79">
        <v>450</v>
      </c>
      <c r="K126" s="79">
        <v>5037</v>
      </c>
      <c r="L126" s="79">
        <v>55</v>
      </c>
      <c r="M126" s="79">
        <v>5</v>
      </c>
      <c r="N126" s="80">
        <v>1</v>
      </c>
      <c r="O126" s="77">
        <v>0.26487500000000003</v>
      </c>
    </row>
    <row r="127" spans="1:15">
      <c r="A127" s="12" t="s">
        <v>293</v>
      </c>
      <c r="B127" s="45">
        <v>47</v>
      </c>
      <c r="C127" s="66">
        <v>5</v>
      </c>
      <c r="D127" s="17">
        <v>79</v>
      </c>
      <c r="E127" s="17">
        <v>395</v>
      </c>
      <c r="F127" s="17">
        <v>37</v>
      </c>
      <c r="G127" s="79">
        <v>724</v>
      </c>
      <c r="H127" s="79">
        <v>46</v>
      </c>
      <c r="I127" s="79">
        <v>2624</v>
      </c>
      <c r="J127" s="79">
        <v>2846</v>
      </c>
      <c r="K127" s="79">
        <v>5700</v>
      </c>
      <c r="L127" s="79">
        <v>62</v>
      </c>
      <c r="M127" s="79">
        <v>2</v>
      </c>
      <c r="N127" s="80">
        <v>1</v>
      </c>
      <c r="O127" s="77">
        <v>0.31075000000000003</v>
      </c>
    </row>
    <row r="128" spans="1:15">
      <c r="A128" s="12" t="s">
        <v>417</v>
      </c>
      <c r="B128" s="48">
        <v>243</v>
      </c>
      <c r="C128" s="70"/>
      <c r="D128" s="17"/>
      <c r="E128" s="17">
        <v>0</v>
      </c>
      <c r="F128" s="17">
        <v>37</v>
      </c>
      <c r="G128" s="79">
        <v>722</v>
      </c>
      <c r="H128" s="79">
        <v>48</v>
      </c>
      <c r="I128" s="79">
        <v>2576</v>
      </c>
      <c r="J128" s="79">
        <v>1447</v>
      </c>
      <c r="K128" s="79">
        <v>2556</v>
      </c>
      <c r="L128" s="79">
        <v>61</v>
      </c>
      <c r="M128" s="79">
        <v>0</v>
      </c>
      <c r="N128" s="80">
        <v>0</v>
      </c>
      <c r="O128" s="77">
        <v>0.29425000000000001</v>
      </c>
    </row>
    <row r="129" spans="1:15">
      <c r="A129" s="12" t="s">
        <v>43</v>
      </c>
      <c r="B129" s="48"/>
      <c r="C129" s="70"/>
      <c r="D129" s="17"/>
      <c r="E129" s="17">
        <v>0</v>
      </c>
      <c r="F129" s="17">
        <v>30</v>
      </c>
      <c r="G129" s="79">
        <v>722</v>
      </c>
      <c r="H129" s="79">
        <v>36</v>
      </c>
      <c r="I129" s="79">
        <v>396</v>
      </c>
      <c r="J129" s="79">
        <v>311</v>
      </c>
      <c r="K129" s="79">
        <v>2832</v>
      </c>
      <c r="L129" s="79">
        <v>47</v>
      </c>
      <c r="M129" s="79"/>
      <c r="N129" s="80">
        <v>0</v>
      </c>
      <c r="O129" s="77">
        <v>7.8875000000000001E-2</v>
      </c>
    </row>
    <row r="130" spans="1:15">
      <c r="A130" s="12" t="s">
        <v>464</v>
      </c>
      <c r="B130" s="45"/>
      <c r="C130" s="70"/>
      <c r="D130" s="17"/>
      <c r="E130" s="17">
        <v>0</v>
      </c>
      <c r="F130" s="17">
        <v>20</v>
      </c>
      <c r="G130" s="79">
        <v>721</v>
      </c>
      <c r="H130" s="79">
        <v>34</v>
      </c>
      <c r="I130" s="79">
        <v>1058</v>
      </c>
      <c r="J130" s="79">
        <v>453</v>
      </c>
      <c r="K130" s="79">
        <v>2833</v>
      </c>
      <c r="L130" s="79">
        <v>63</v>
      </c>
      <c r="M130" s="79">
        <v>18618</v>
      </c>
      <c r="N130" s="80">
        <v>6</v>
      </c>
      <c r="O130" s="77">
        <v>0.112625</v>
      </c>
    </row>
    <row r="131" spans="1:15">
      <c r="A131" s="12" t="s">
        <v>451</v>
      </c>
      <c r="B131" s="48">
        <v>29</v>
      </c>
      <c r="C131" s="65">
        <v>4.666666666666667</v>
      </c>
      <c r="D131" s="17">
        <v>55</v>
      </c>
      <c r="E131" s="17">
        <v>258</v>
      </c>
      <c r="F131" s="17">
        <v>42</v>
      </c>
      <c r="G131" s="79">
        <v>719</v>
      </c>
      <c r="H131" s="79">
        <v>41</v>
      </c>
      <c r="I131" s="79">
        <v>1153</v>
      </c>
      <c r="J131" s="79">
        <v>163</v>
      </c>
      <c r="K131" s="79">
        <v>13556</v>
      </c>
      <c r="L131" s="79">
        <v>0</v>
      </c>
      <c r="M131" s="79">
        <v>9</v>
      </c>
      <c r="N131" s="80">
        <v>1</v>
      </c>
      <c r="O131" s="77">
        <v>0.20300000000000001</v>
      </c>
    </row>
    <row r="132" spans="1:15">
      <c r="A132" s="12" t="s">
        <v>245</v>
      </c>
      <c r="B132" s="48">
        <v>47</v>
      </c>
      <c r="C132" s="70"/>
      <c r="D132" s="17">
        <v>0</v>
      </c>
      <c r="E132" s="17">
        <v>0</v>
      </c>
      <c r="F132" s="17">
        <v>38</v>
      </c>
      <c r="G132" s="79">
        <v>712</v>
      </c>
      <c r="H132" s="79">
        <v>55</v>
      </c>
      <c r="I132" s="79">
        <v>4526</v>
      </c>
      <c r="J132" s="79">
        <v>3282</v>
      </c>
      <c r="K132" s="79">
        <v>4960</v>
      </c>
      <c r="L132" s="79">
        <v>64</v>
      </c>
      <c r="M132" s="79">
        <v>109</v>
      </c>
      <c r="N132" s="80">
        <v>1</v>
      </c>
      <c r="O132" s="77">
        <v>0.13</v>
      </c>
    </row>
    <row r="133" spans="1:15">
      <c r="A133" s="12" t="s">
        <v>435</v>
      </c>
      <c r="B133" s="45"/>
      <c r="C133" s="64">
        <v>4.5</v>
      </c>
      <c r="D133" s="17">
        <v>5</v>
      </c>
      <c r="E133" s="17">
        <v>22.5</v>
      </c>
      <c r="F133" s="17">
        <v>43</v>
      </c>
      <c r="G133" s="79">
        <v>707</v>
      </c>
      <c r="H133" s="79">
        <v>50</v>
      </c>
      <c r="I133" s="79">
        <v>2929</v>
      </c>
      <c r="J133" s="79">
        <v>923</v>
      </c>
      <c r="K133" s="79">
        <v>6577</v>
      </c>
      <c r="L133" s="79">
        <v>69</v>
      </c>
      <c r="M133" s="79">
        <v>0</v>
      </c>
      <c r="N133" s="80">
        <v>0</v>
      </c>
      <c r="O133" s="77">
        <v>0.26987499999999998</v>
      </c>
    </row>
    <row r="134" spans="1:15">
      <c r="A134" s="12" t="s">
        <v>420</v>
      </c>
      <c r="B134" s="45">
        <v>1</v>
      </c>
      <c r="C134" s="70"/>
      <c r="D134" s="17"/>
      <c r="E134" s="17">
        <v>0</v>
      </c>
      <c r="F134" s="17">
        <v>33</v>
      </c>
      <c r="G134" s="79">
        <v>706</v>
      </c>
      <c r="H134" s="79">
        <v>50</v>
      </c>
      <c r="I134" s="79">
        <v>4469</v>
      </c>
      <c r="J134" s="79">
        <v>3511</v>
      </c>
      <c r="K134" s="79">
        <v>1227</v>
      </c>
      <c r="L134" s="79">
        <v>0</v>
      </c>
      <c r="M134" s="79">
        <v>3</v>
      </c>
      <c r="N134" s="80">
        <v>1</v>
      </c>
      <c r="O134" s="77">
        <v>1.2500000000000001E-2</v>
      </c>
    </row>
    <row r="135" spans="1:15">
      <c r="A135" s="12" t="s">
        <v>249</v>
      </c>
      <c r="B135" s="45">
        <v>14</v>
      </c>
      <c r="C135" s="70"/>
      <c r="D135" s="17"/>
      <c r="E135" s="17">
        <v>0</v>
      </c>
      <c r="F135" s="17">
        <v>34</v>
      </c>
      <c r="G135" s="79">
        <v>700</v>
      </c>
      <c r="H135" s="79">
        <v>45</v>
      </c>
      <c r="I135" s="79">
        <v>1980</v>
      </c>
      <c r="J135" s="79">
        <v>809</v>
      </c>
      <c r="K135" s="79">
        <v>7858</v>
      </c>
      <c r="L135" s="79">
        <v>57</v>
      </c>
      <c r="M135" s="79">
        <v>12</v>
      </c>
      <c r="N135" s="80">
        <v>1</v>
      </c>
      <c r="O135" s="77">
        <v>9.7250000000000003E-2</v>
      </c>
    </row>
    <row r="136" spans="1:15">
      <c r="A136" s="12" t="s">
        <v>328</v>
      </c>
      <c r="B136" s="45">
        <v>20</v>
      </c>
      <c r="C136" s="70"/>
      <c r="D136" s="17"/>
      <c r="E136" s="17">
        <v>0</v>
      </c>
      <c r="F136" s="17">
        <v>39</v>
      </c>
      <c r="G136" s="79">
        <v>697</v>
      </c>
      <c r="H136" s="79">
        <v>61</v>
      </c>
      <c r="I136" s="79">
        <v>10805</v>
      </c>
      <c r="J136" s="79">
        <v>3167</v>
      </c>
      <c r="K136" s="79">
        <v>14895</v>
      </c>
      <c r="L136" s="79">
        <v>71</v>
      </c>
      <c r="M136" s="79">
        <v>0</v>
      </c>
      <c r="N136" s="80">
        <v>0</v>
      </c>
      <c r="O136" s="77">
        <v>0.14000000000000001</v>
      </c>
    </row>
    <row r="137" spans="1:15">
      <c r="A137" s="12" t="s">
        <v>240</v>
      </c>
      <c r="B137" s="46">
        <v>3</v>
      </c>
      <c r="C137" s="70"/>
      <c r="D137" s="17"/>
      <c r="E137" s="17">
        <v>0</v>
      </c>
      <c r="F137" s="17">
        <v>31</v>
      </c>
      <c r="G137" s="79">
        <v>695</v>
      </c>
      <c r="H137" s="79">
        <v>45</v>
      </c>
      <c r="I137" s="79">
        <v>1318</v>
      </c>
      <c r="J137" s="79">
        <v>45</v>
      </c>
      <c r="K137" s="79">
        <v>5322</v>
      </c>
      <c r="L137" s="79">
        <v>51</v>
      </c>
      <c r="M137" s="79">
        <v>2</v>
      </c>
      <c r="N137" s="80">
        <v>1</v>
      </c>
      <c r="O137" s="77">
        <v>1.2500000000000001E-2</v>
      </c>
    </row>
    <row r="138" spans="1:15">
      <c r="A138" s="12" t="s">
        <v>168</v>
      </c>
      <c r="B138" s="48">
        <v>16</v>
      </c>
      <c r="C138" s="66">
        <v>5</v>
      </c>
      <c r="D138" s="17">
        <v>30</v>
      </c>
      <c r="E138" s="17">
        <v>150</v>
      </c>
      <c r="F138" s="17">
        <v>53</v>
      </c>
      <c r="G138" s="81">
        <v>692</v>
      </c>
      <c r="H138" s="82">
        <v>0</v>
      </c>
      <c r="I138" s="81">
        <v>14697</v>
      </c>
      <c r="J138" s="81">
        <v>4587</v>
      </c>
      <c r="K138" s="79">
        <v>57891</v>
      </c>
      <c r="L138" s="79">
        <v>72</v>
      </c>
      <c r="M138" s="79">
        <v>221</v>
      </c>
      <c r="N138" s="80">
        <v>2</v>
      </c>
      <c r="O138" s="77">
        <v>0.28237499999999999</v>
      </c>
    </row>
    <row r="139" spans="1:15">
      <c r="A139" s="12" t="s">
        <v>123</v>
      </c>
      <c r="B139" s="48"/>
      <c r="C139" s="70"/>
      <c r="D139" s="17"/>
      <c r="E139" s="17">
        <v>0</v>
      </c>
      <c r="F139" s="17">
        <v>13</v>
      </c>
      <c r="G139" s="79">
        <v>691</v>
      </c>
      <c r="H139" s="79">
        <v>34</v>
      </c>
      <c r="I139" s="79">
        <v>11675</v>
      </c>
      <c r="J139" s="79">
        <v>1979</v>
      </c>
      <c r="K139" s="79">
        <v>2211</v>
      </c>
      <c r="L139" s="79">
        <v>61</v>
      </c>
      <c r="M139" s="79">
        <v>299</v>
      </c>
      <c r="N139" s="80">
        <v>2</v>
      </c>
      <c r="O139" s="77">
        <v>8.8374999999999995E-2</v>
      </c>
    </row>
    <row r="140" spans="1:15">
      <c r="A140" s="12" t="s">
        <v>185</v>
      </c>
      <c r="B140" s="48">
        <v>53</v>
      </c>
      <c r="C140" s="70"/>
      <c r="D140" s="17"/>
      <c r="E140" s="17">
        <v>0</v>
      </c>
      <c r="F140" s="57">
        <v>17</v>
      </c>
      <c r="G140" s="79">
        <v>690</v>
      </c>
      <c r="H140" s="79">
        <v>35</v>
      </c>
      <c r="I140" s="79">
        <v>329</v>
      </c>
      <c r="J140" s="79">
        <v>143</v>
      </c>
      <c r="K140" s="79">
        <v>1412</v>
      </c>
      <c r="L140" s="79">
        <v>0</v>
      </c>
      <c r="M140" s="79">
        <v>49</v>
      </c>
      <c r="N140" s="80">
        <v>1</v>
      </c>
      <c r="O140" s="77">
        <v>0.15187500000000001</v>
      </c>
    </row>
    <row r="141" spans="1:15">
      <c r="A141" s="12" t="s">
        <v>369</v>
      </c>
      <c r="B141" s="45">
        <v>5</v>
      </c>
      <c r="C141" s="70"/>
      <c r="D141" s="17"/>
      <c r="E141" s="17">
        <v>0</v>
      </c>
      <c r="F141" s="17">
        <v>19</v>
      </c>
      <c r="G141" s="79">
        <v>689</v>
      </c>
      <c r="H141" s="79">
        <v>50</v>
      </c>
      <c r="I141" s="79">
        <v>2435</v>
      </c>
      <c r="J141" s="79">
        <v>7</v>
      </c>
      <c r="K141" s="79">
        <v>3340</v>
      </c>
      <c r="L141" s="79">
        <v>57</v>
      </c>
      <c r="M141" s="79">
        <v>91</v>
      </c>
      <c r="N141" s="80">
        <v>1</v>
      </c>
      <c r="O141" s="77">
        <v>1.55E-2</v>
      </c>
    </row>
    <row r="142" spans="1:15">
      <c r="A142" s="12" t="s">
        <v>96</v>
      </c>
      <c r="B142" s="57">
        <v>19</v>
      </c>
      <c r="C142" s="66">
        <v>5</v>
      </c>
      <c r="D142" s="68">
        <v>1232</v>
      </c>
      <c r="E142" s="68">
        <v>6160</v>
      </c>
      <c r="F142" s="57">
        <v>10</v>
      </c>
      <c r="G142" s="79">
        <v>689</v>
      </c>
      <c r="H142" s="79">
        <v>38</v>
      </c>
      <c r="I142" s="79">
        <v>1575</v>
      </c>
      <c r="J142" s="79">
        <v>1199</v>
      </c>
      <c r="K142" s="79">
        <v>941</v>
      </c>
      <c r="L142" s="79">
        <v>0</v>
      </c>
      <c r="M142" s="79">
        <v>0</v>
      </c>
      <c r="N142" s="80">
        <v>0</v>
      </c>
      <c r="O142" s="77">
        <v>0.33512500000000001</v>
      </c>
    </row>
    <row r="143" spans="1:15">
      <c r="A143" s="12" t="s">
        <v>60</v>
      </c>
      <c r="B143" s="45">
        <v>1</v>
      </c>
      <c r="C143" s="70"/>
      <c r="D143" s="17"/>
      <c r="E143" s="17">
        <v>0</v>
      </c>
      <c r="F143" s="17">
        <v>18</v>
      </c>
      <c r="G143" s="79">
        <v>685</v>
      </c>
      <c r="H143" s="79">
        <v>36</v>
      </c>
      <c r="I143" s="79">
        <v>1196</v>
      </c>
      <c r="J143" s="79">
        <v>1292</v>
      </c>
      <c r="K143" s="79">
        <v>2198</v>
      </c>
      <c r="L143" s="79">
        <v>44</v>
      </c>
      <c r="M143" s="79">
        <v>11</v>
      </c>
      <c r="N143" s="80">
        <v>1</v>
      </c>
      <c r="O143" s="77">
        <v>8.9499999999999996E-2</v>
      </c>
    </row>
    <row r="144" spans="1:15">
      <c r="A144" s="12" t="s">
        <v>341</v>
      </c>
      <c r="B144" s="45"/>
      <c r="C144" s="66">
        <v>5</v>
      </c>
      <c r="D144" s="17">
        <v>194</v>
      </c>
      <c r="E144" s="17">
        <v>970</v>
      </c>
      <c r="F144" s="17">
        <v>25</v>
      </c>
      <c r="G144" s="79">
        <v>683</v>
      </c>
      <c r="H144" s="79">
        <v>17</v>
      </c>
      <c r="I144" s="79">
        <v>1028</v>
      </c>
      <c r="J144" s="79">
        <v>643</v>
      </c>
      <c r="K144" s="79">
        <v>1196</v>
      </c>
      <c r="L144" s="79">
        <v>0</v>
      </c>
      <c r="M144" s="79">
        <v>140</v>
      </c>
      <c r="N144" s="80">
        <v>1</v>
      </c>
      <c r="O144" s="77">
        <v>0.26524999999999999</v>
      </c>
    </row>
    <row r="145" spans="1:15">
      <c r="A145" s="12" t="s">
        <v>93</v>
      </c>
      <c r="B145" s="45">
        <v>8</v>
      </c>
      <c r="C145" s="70"/>
      <c r="D145" s="17"/>
      <c r="E145" s="17">
        <v>0</v>
      </c>
      <c r="F145" s="17">
        <v>38</v>
      </c>
      <c r="G145" s="79">
        <v>680</v>
      </c>
      <c r="H145" s="79">
        <v>44</v>
      </c>
      <c r="I145" s="79">
        <v>960</v>
      </c>
      <c r="J145" s="79">
        <v>298</v>
      </c>
      <c r="K145" s="79">
        <v>2085</v>
      </c>
      <c r="L145" s="79">
        <v>0</v>
      </c>
      <c r="M145" s="79">
        <v>0</v>
      </c>
      <c r="N145" s="80">
        <v>0</v>
      </c>
      <c r="O145" s="77">
        <v>3.4250000000000003E-2</v>
      </c>
    </row>
    <row r="146" spans="1:15">
      <c r="A146" s="12" t="s">
        <v>68</v>
      </c>
      <c r="B146" s="48">
        <v>2</v>
      </c>
      <c r="C146" s="66">
        <v>5</v>
      </c>
      <c r="D146" s="17">
        <v>7</v>
      </c>
      <c r="E146" s="17">
        <v>35</v>
      </c>
      <c r="F146" s="17">
        <v>29</v>
      </c>
      <c r="G146" s="79">
        <v>678</v>
      </c>
      <c r="H146" s="79">
        <v>35</v>
      </c>
      <c r="I146" s="79">
        <v>570</v>
      </c>
      <c r="J146" s="79">
        <v>562</v>
      </c>
      <c r="K146" s="79">
        <v>4140</v>
      </c>
      <c r="L146" s="79">
        <v>42</v>
      </c>
      <c r="M146" s="79">
        <v>129</v>
      </c>
      <c r="N146" s="80">
        <v>1</v>
      </c>
      <c r="O146" s="77">
        <v>0.260625</v>
      </c>
    </row>
    <row r="147" spans="1:15">
      <c r="A147" s="12" t="s">
        <v>155</v>
      </c>
      <c r="B147" s="48">
        <v>6</v>
      </c>
      <c r="C147" s="65">
        <v>4.75</v>
      </c>
      <c r="D147" s="17">
        <v>57</v>
      </c>
      <c r="E147" s="17">
        <v>257</v>
      </c>
      <c r="F147" s="17">
        <v>25</v>
      </c>
      <c r="G147" s="79">
        <v>678</v>
      </c>
      <c r="H147" s="79">
        <v>35</v>
      </c>
      <c r="I147" s="79">
        <v>895</v>
      </c>
      <c r="J147" s="79">
        <v>482</v>
      </c>
      <c r="K147" s="79">
        <v>1623</v>
      </c>
      <c r="L147" s="79">
        <v>51</v>
      </c>
      <c r="M147" s="79">
        <v>261</v>
      </c>
      <c r="N147" s="80">
        <v>2</v>
      </c>
      <c r="O147" s="77">
        <v>0.262625</v>
      </c>
    </row>
    <row r="148" spans="1:15">
      <c r="A148" s="12" t="s">
        <v>711</v>
      </c>
      <c r="B148" s="48">
        <v>6</v>
      </c>
      <c r="C148" s="66">
        <v>5</v>
      </c>
      <c r="D148" s="17">
        <v>32</v>
      </c>
      <c r="E148" s="17">
        <v>160</v>
      </c>
      <c r="F148" s="17">
        <v>24</v>
      </c>
      <c r="G148" s="79">
        <v>678</v>
      </c>
      <c r="H148" s="79">
        <v>33</v>
      </c>
      <c r="I148" s="79">
        <v>502</v>
      </c>
      <c r="J148" s="79">
        <v>384</v>
      </c>
      <c r="K148" s="79">
        <v>4599</v>
      </c>
      <c r="L148" s="79">
        <v>0</v>
      </c>
      <c r="M148" s="79">
        <v>8</v>
      </c>
      <c r="N148" s="80">
        <v>1</v>
      </c>
      <c r="O148" s="77">
        <v>0.300875</v>
      </c>
    </row>
    <row r="149" spans="1:15">
      <c r="A149" s="12" t="s">
        <v>427</v>
      </c>
      <c r="B149" s="45">
        <v>5</v>
      </c>
      <c r="C149" s="70"/>
      <c r="D149" s="17"/>
      <c r="E149" s="17">
        <v>0</v>
      </c>
      <c r="F149" s="17">
        <v>31</v>
      </c>
      <c r="G149" s="79">
        <v>673</v>
      </c>
      <c r="H149" s="79">
        <v>37</v>
      </c>
      <c r="I149" s="79">
        <v>652</v>
      </c>
      <c r="J149" s="79">
        <v>554</v>
      </c>
      <c r="K149" s="79">
        <v>2371</v>
      </c>
      <c r="L149" s="79"/>
      <c r="M149" s="79">
        <v>72</v>
      </c>
      <c r="N149" s="80">
        <v>1</v>
      </c>
      <c r="O149" s="77">
        <v>0.13600000000000001</v>
      </c>
    </row>
    <row r="150" spans="1:15">
      <c r="A150" s="12" t="s">
        <v>489</v>
      </c>
      <c r="B150" s="45"/>
      <c r="C150" s="70"/>
      <c r="D150" s="17"/>
      <c r="E150" s="17">
        <v>0</v>
      </c>
      <c r="F150" s="17">
        <v>30</v>
      </c>
      <c r="G150" s="79">
        <v>673</v>
      </c>
      <c r="H150" s="79">
        <v>40</v>
      </c>
      <c r="I150" s="79">
        <v>1040</v>
      </c>
      <c r="J150" s="79">
        <v>102</v>
      </c>
      <c r="K150" s="79">
        <v>2464</v>
      </c>
      <c r="L150" s="79">
        <v>60</v>
      </c>
      <c r="M150" s="79">
        <v>1</v>
      </c>
      <c r="N150" s="80">
        <v>1</v>
      </c>
      <c r="O150" s="77">
        <v>0.13362499999999999</v>
      </c>
    </row>
    <row r="151" spans="1:15">
      <c r="A151" s="12" t="s">
        <v>84</v>
      </c>
      <c r="B151" s="45"/>
      <c r="C151" s="70"/>
      <c r="D151" s="17"/>
      <c r="E151" s="17">
        <v>0</v>
      </c>
      <c r="F151" s="17">
        <v>28</v>
      </c>
      <c r="G151" s="79">
        <v>668</v>
      </c>
      <c r="H151" s="79">
        <v>39</v>
      </c>
      <c r="I151" s="79">
        <v>1375</v>
      </c>
      <c r="J151" s="79">
        <v>1999</v>
      </c>
      <c r="K151" s="79">
        <v>2589</v>
      </c>
      <c r="L151" s="79">
        <v>63</v>
      </c>
      <c r="M151" s="79"/>
      <c r="N151" s="80">
        <v>0</v>
      </c>
      <c r="O151" s="77">
        <v>0.16475000000000001</v>
      </c>
    </row>
    <row r="152" spans="1:15">
      <c r="A152" s="12" t="s">
        <v>134</v>
      </c>
      <c r="B152" s="57">
        <v>11916</v>
      </c>
      <c r="C152" s="63"/>
      <c r="D152" s="57"/>
      <c r="E152" s="57">
        <v>0</v>
      </c>
      <c r="F152" s="57">
        <v>23</v>
      </c>
      <c r="G152" s="79">
        <v>668</v>
      </c>
      <c r="H152" s="79">
        <v>45</v>
      </c>
      <c r="I152" s="79">
        <v>927</v>
      </c>
      <c r="J152" s="79">
        <v>687</v>
      </c>
      <c r="K152" s="79">
        <v>2066</v>
      </c>
      <c r="L152" s="79">
        <v>60</v>
      </c>
      <c r="M152" s="79">
        <v>211</v>
      </c>
      <c r="N152" s="80">
        <v>1</v>
      </c>
      <c r="O152" s="77">
        <v>0.29599999999999999</v>
      </c>
    </row>
    <row r="153" spans="1:15">
      <c r="A153" s="12" t="s">
        <v>386</v>
      </c>
      <c r="B153" s="48">
        <v>1</v>
      </c>
      <c r="C153" s="70"/>
      <c r="D153" s="17"/>
      <c r="E153" s="17">
        <v>0</v>
      </c>
      <c r="F153" s="17">
        <v>23</v>
      </c>
      <c r="G153" s="79">
        <v>663</v>
      </c>
      <c r="H153" s="79">
        <v>41</v>
      </c>
      <c r="I153" s="79">
        <v>858</v>
      </c>
      <c r="J153" s="79">
        <v>1454</v>
      </c>
      <c r="K153" s="79">
        <v>3040</v>
      </c>
      <c r="L153" s="79">
        <v>51</v>
      </c>
      <c r="M153" s="79">
        <v>3</v>
      </c>
      <c r="N153" s="80">
        <v>1</v>
      </c>
      <c r="O153" s="77">
        <v>0.13325000000000001</v>
      </c>
    </row>
    <row r="154" spans="1:15">
      <c r="A154" s="12" t="s">
        <v>166</v>
      </c>
      <c r="B154" s="45"/>
      <c r="C154" s="70"/>
      <c r="D154" s="17"/>
      <c r="E154" s="17">
        <v>0</v>
      </c>
      <c r="F154" s="17">
        <v>41</v>
      </c>
      <c r="G154" s="79">
        <v>658</v>
      </c>
      <c r="H154" s="79">
        <v>38</v>
      </c>
      <c r="I154" s="79">
        <v>904</v>
      </c>
      <c r="J154" s="79">
        <v>394</v>
      </c>
      <c r="K154" s="79">
        <v>2365</v>
      </c>
      <c r="L154" s="79">
        <v>61</v>
      </c>
      <c r="M154" s="79">
        <v>0</v>
      </c>
      <c r="N154" s="80">
        <v>0</v>
      </c>
      <c r="O154" s="77">
        <v>0.18525</v>
      </c>
    </row>
    <row r="155" spans="1:15">
      <c r="A155" s="12" t="s">
        <v>437</v>
      </c>
      <c r="B155" s="45"/>
      <c r="C155" s="70"/>
      <c r="D155" s="17"/>
      <c r="E155" s="17">
        <v>0</v>
      </c>
      <c r="F155" s="17">
        <v>7</v>
      </c>
      <c r="G155" s="79">
        <v>655</v>
      </c>
      <c r="H155" s="79">
        <v>32</v>
      </c>
      <c r="I155" s="79">
        <v>638</v>
      </c>
      <c r="J155" s="79">
        <v>132</v>
      </c>
      <c r="K155" s="79">
        <v>790</v>
      </c>
      <c r="L155" s="79">
        <v>47</v>
      </c>
      <c r="M155" s="79">
        <v>8</v>
      </c>
      <c r="N155" s="80">
        <v>1</v>
      </c>
      <c r="O155" s="77">
        <v>0.13250000000000001</v>
      </c>
    </row>
    <row r="156" spans="1:15">
      <c r="A156" s="12" t="s">
        <v>33</v>
      </c>
      <c r="B156" s="48">
        <v>17</v>
      </c>
      <c r="C156" s="64">
        <v>3</v>
      </c>
      <c r="D156" s="17">
        <v>8</v>
      </c>
      <c r="E156" s="17">
        <v>24</v>
      </c>
      <c r="F156" s="17">
        <v>39</v>
      </c>
      <c r="G156" s="79">
        <v>653</v>
      </c>
      <c r="H156" s="79">
        <v>40</v>
      </c>
      <c r="I156" s="79">
        <v>2111</v>
      </c>
      <c r="J156" s="79">
        <v>2107</v>
      </c>
      <c r="K156" s="79">
        <v>4842</v>
      </c>
      <c r="L156" s="79">
        <v>0</v>
      </c>
      <c r="M156" s="79">
        <v>3</v>
      </c>
      <c r="N156" s="80">
        <v>1</v>
      </c>
      <c r="O156" s="77">
        <v>0.208375</v>
      </c>
    </row>
    <row r="157" spans="1:15">
      <c r="A157" s="12" t="s">
        <v>205</v>
      </c>
      <c r="B157" s="45">
        <v>4</v>
      </c>
      <c r="C157" s="70"/>
      <c r="D157" s="17"/>
      <c r="E157" s="17">
        <v>0</v>
      </c>
      <c r="F157" s="17">
        <v>35</v>
      </c>
      <c r="G157" s="79">
        <v>649</v>
      </c>
      <c r="H157" s="79">
        <v>38</v>
      </c>
      <c r="I157" s="79">
        <v>1297</v>
      </c>
      <c r="J157" s="79">
        <v>61</v>
      </c>
      <c r="K157" s="79">
        <v>754</v>
      </c>
      <c r="L157" s="79">
        <v>60</v>
      </c>
      <c r="M157" s="79">
        <v>1</v>
      </c>
      <c r="N157" s="80">
        <v>1</v>
      </c>
      <c r="O157" s="77">
        <v>0.12775</v>
      </c>
    </row>
    <row r="158" spans="1:15">
      <c r="A158" s="12" t="s">
        <v>247</v>
      </c>
      <c r="B158" s="48"/>
      <c r="C158" s="70"/>
      <c r="D158" s="17"/>
      <c r="E158" s="17">
        <v>0</v>
      </c>
      <c r="F158" s="17">
        <v>24</v>
      </c>
      <c r="G158" s="79">
        <v>647</v>
      </c>
      <c r="H158" s="79">
        <v>36</v>
      </c>
      <c r="I158" s="79">
        <v>698</v>
      </c>
      <c r="J158" s="79">
        <v>423</v>
      </c>
      <c r="K158" s="79">
        <v>3088</v>
      </c>
      <c r="L158" s="79">
        <v>49</v>
      </c>
      <c r="M158" s="68">
        <v>133412</v>
      </c>
      <c r="N158" s="80">
        <v>8</v>
      </c>
      <c r="O158" s="77">
        <v>2.1874999999999999E-2</v>
      </c>
    </row>
    <row r="159" spans="1:15">
      <c r="A159" s="12" t="s">
        <v>316</v>
      </c>
      <c r="B159" s="45">
        <v>2</v>
      </c>
      <c r="C159" s="70"/>
      <c r="D159" s="17">
        <v>0</v>
      </c>
      <c r="E159" s="17">
        <v>0</v>
      </c>
      <c r="F159" s="17">
        <v>15</v>
      </c>
      <c r="G159" s="79">
        <v>647</v>
      </c>
      <c r="H159" s="79">
        <v>35</v>
      </c>
      <c r="I159" s="79">
        <v>522</v>
      </c>
      <c r="J159" s="79">
        <v>2720</v>
      </c>
      <c r="K159" s="79">
        <v>404</v>
      </c>
      <c r="L159" s="79">
        <v>0</v>
      </c>
      <c r="M159" s="79">
        <v>1346</v>
      </c>
      <c r="N159" s="80">
        <v>3</v>
      </c>
      <c r="O159" s="77">
        <v>0.114</v>
      </c>
    </row>
    <row r="160" spans="1:15">
      <c r="A160" s="12" t="s">
        <v>367</v>
      </c>
      <c r="B160" s="45">
        <v>0</v>
      </c>
      <c r="C160" s="70"/>
      <c r="D160" s="17"/>
      <c r="E160" s="17">
        <v>0</v>
      </c>
      <c r="F160" s="17">
        <v>38</v>
      </c>
      <c r="G160" s="79">
        <v>643</v>
      </c>
      <c r="H160" s="79">
        <v>31</v>
      </c>
      <c r="I160" s="79">
        <v>766</v>
      </c>
      <c r="J160" s="79">
        <v>917</v>
      </c>
      <c r="K160" s="79">
        <v>4999</v>
      </c>
      <c r="L160" s="79">
        <v>55</v>
      </c>
      <c r="M160" s="79">
        <v>29</v>
      </c>
      <c r="N160" s="80">
        <v>1</v>
      </c>
      <c r="O160" s="77">
        <v>0.16325000000000001</v>
      </c>
    </row>
    <row r="161" spans="1:15">
      <c r="A161" s="12" t="s">
        <v>415</v>
      </c>
      <c r="B161" s="46">
        <v>43</v>
      </c>
      <c r="C161" s="70"/>
      <c r="D161" s="17"/>
      <c r="E161" s="17">
        <v>0</v>
      </c>
      <c r="F161" s="17">
        <v>18</v>
      </c>
      <c r="G161" s="79">
        <v>640</v>
      </c>
      <c r="H161" s="79">
        <v>29</v>
      </c>
      <c r="I161" s="79">
        <v>335</v>
      </c>
      <c r="J161" s="79">
        <v>106</v>
      </c>
      <c r="K161" s="79">
        <v>1154</v>
      </c>
      <c r="L161" s="79">
        <v>41</v>
      </c>
      <c r="M161" s="79">
        <v>0</v>
      </c>
      <c r="N161" s="80">
        <v>0</v>
      </c>
      <c r="O161" s="77">
        <v>0.1105</v>
      </c>
    </row>
    <row r="162" spans="1:15">
      <c r="A162" s="12" t="s">
        <v>49</v>
      </c>
      <c r="B162" s="45">
        <v>75</v>
      </c>
      <c r="C162" s="66">
        <v>5</v>
      </c>
      <c r="D162" s="17">
        <v>1</v>
      </c>
      <c r="E162" s="17">
        <v>5</v>
      </c>
      <c r="F162" s="17">
        <v>18</v>
      </c>
      <c r="G162" s="79">
        <v>640</v>
      </c>
      <c r="H162" s="79">
        <v>29</v>
      </c>
      <c r="I162" s="79">
        <v>335</v>
      </c>
      <c r="J162" s="79">
        <v>106</v>
      </c>
      <c r="K162" s="79">
        <v>1154</v>
      </c>
      <c r="L162" s="79">
        <v>0</v>
      </c>
      <c r="M162" s="79">
        <v>6</v>
      </c>
      <c r="N162" s="80">
        <v>1</v>
      </c>
      <c r="O162" s="77">
        <v>0.30937500000000001</v>
      </c>
    </row>
    <row r="163" spans="1:15">
      <c r="A163" s="12" t="s">
        <v>482</v>
      </c>
      <c r="B163" s="48"/>
      <c r="C163" s="70"/>
      <c r="D163" s="17"/>
      <c r="E163" s="17">
        <v>0</v>
      </c>
      <c r="F163" s="17">
        <v>22</v>
      </c>
      <c r="G163" s="79">
        <v>636</v>
      </c>
      <c r="H163" s="79">
        <v>38</v>
      </c>
      <c r="I163" s="79">
        <v>1555</v>
      </c>
      <c r="J163" s="79">
        <v>221</v>
      </c>
      <c r="K163" s="79">
        <v>1828</v>
      </c>
      <c r="L163" s="79"/>
      <c r="M163" s="79">
        <v>0</v>
      </c>
      <c r="N163" s="80">
        <v>0</v>
      </c>
      <c r="O163" s="77">
        <v>0.13725000000000001</v>
      </c>
    </row>
    <row r="164" spans="1:15">
      <c r="A164" s="12" t="s">
        <v>210</v>
      </c>
      <c r="B164" s="45">
        <v>3</v>
      </c>
      <c r="C164" s="70"/>
      <c r="D164" s="17"/>
      <c r="E164" s="17">
        <v>0</v>
      </c>
      <c r="F164" s="17">
        <v>33</v>
      </c>
      <c r="G164" s="79">
        <v>625</v>
      </c>
      <c r="H164" s="79">
        <v>34</v>
      </c>
      <c r="I164" s="79">
        <v>1020</v>
      </c>
      <c r="J164" s="79">
        <v>151</v>
      </c>
      <c r="K164" s="79">
        <v>989</v>
      </c>
      <c r="L164" s="79">
        <v>0</v>
      </c>
      <c r="M164" s="79">
        <v>12</v>
      </c>
      <c r="N164" s="80">
        <v>1</v>
      </c>
      <c r="O164" s="77">
        <v>5.3624999999999999E-2</v>
      </c>
    </row>
    <row r="165" spans="1:15">
      <c r="A165" s="12" t="s">
        <v>208</v>
      </c>
      <c r="B165" s="48">
        <v>2</v>
      </c>
      <c r="C165" s="70"/>
      <c r="D165" s="17"/>
      <c r="E165" s="17">
        <v>0</v>
      </c>
      <c r="F165" s="17">
        <v>33</v>
      </c>
      <c r="G165" s="79">
        <v>625</v>
      </c>
      <c r="H165" s="79">
        <v>34</v>
      </c>
      <c r="I165" s="79">
        <v>429</v>
      </c>
      <c r="J165" s="79">
        <v>844</v>
      </c>
      <c r="K165" s="79">
        <v>1112</v>
      </c>
      <c r="L165" s="79">
        <v>0</v>
      </c>
      <c r="M165" s="79">
        <v>43</v>
      </c>
      <c r="N165" s="80">
        <v>1</v>
      </c>
      <c r="O165" s="77">
        <v>7.6999999999999999E-2</v>
      </c>
    </row>
    <row r="166" spans="1:15">
      <c r="A166" s="12" t="s">
        <v>445</v>
      </c>
      <c r="B166" s="48">
        <v>2</v>
      </c>
      <c r="C166" s="70"/>
      <c r="D166" s="17"/>
      <c r="E166" s="17">
        <v>0</v>
      </c>
      <c r="F166" s="55">
        <v>8</v>
      </c>
      <c r="G166" s="79">
        <v>612</v>
      </c>
      <c r="H166" s="79">
        <v>29</v>
      </c>
      <c r="I166" s="79">
        <v>330</v>
      </c>
      <c r="J166" s="79">
        <v>177</v>
      </c>
      <c r="K166" s="79">
        <v>1679</v>
      </c>
      <c r="L166" s="79">
        <v>41</v>
      </c>
      <c r="M166" s="79">
        <v>15</v>
      </c>
      <c r="N166" s="80">
        <v>1</v>
      </c>
      <c r="O166" s="77">
        <v>8.2250000000000004E-2</v>
      </c>
    </row>
    <row r="167" spans="1:15">
      <c r="A167" s="12" t="s">
        <v>438</v>
      </c>
      <c r="B167" s="45">
        <v>2</v>
      </c>
      <c r="C167" s="70"/>
      <c r="D167" s="17"/>
      <c r="E167" s="17">
        <v>0</v>
      </c>
      <c r="F167" s="17">
        <v>31</v>
      </c>
      <c r="G167" s="79">
        <v>610</v>
      </c>
      <c r="H167" s="79">
        <v>23</v>
      </c>
      <c r="I167" s="79">
        <v>843</v>
      </c>
      <c r="J167" s="79">
        <v>957</v>
      </c>
      <c r="K167" s="79">
        <v>693</v>
      </c>
      <c r="L167" s="79">
        <v>48</v>
      </c>
      <c r="M167" s="79">
        <v>0</v>
      </c>
      <c r="N167" s="80">
        <v>0</v>
      </c>
      <c r="O167" s="77">
        <v>9.3124999999999999E-2</v>
      </c>
    </row>
    <row r="168" spans="1:15">
      <c r="A168" s="12" t="s">
        <v>151</v>
      </c>
      <c r="B168" s="45">
        <v>29</v>
      </c>
      <c r="C168" s="70"/>
      <c r="D168" s="17"/>
      <c r="E168" s="17">
        <v>0</v>
      </c>
      <c r="F168" s="17">
        <v>8</v>
      </c>
      <c r="G168" s="79">
        <v>603</v>
      </c>
      <c r="H168" s="79">
        <v>28</v>
      </c>
      <c r="I168" s="79">
        <v>492</v>
      </c>
      <c r="J168" s="79">
        <v>171</v>
      </c>
      <c r="K168" s="79">
        <v>1041</v>
      </c>
      <c r="L168" s="79">
        <v>59</v>
      </c>
      <c r="M168" s="79">
        <v>0</v>
      </c>
      <c r="N168" s="80">
        <v>0</v>
      </c>
      <c r="O168" s="77">
        <v>3.1250000000000002E-3</v>
      </c>
    </row>
    <row r="169" spans="1:15">
      <c r="A169" s="12" t="s">
        <v>47</v>
      </c>
      <c r="B169" s="45"/>
      <c r="C169" s="70"/>
      <c r="D169" s="17"/>
      <c r="E169" s="17">
        <v>0</v>
      </c>
      <c r="F169" s="17">
        <v>16</v>
      </c>
      <c r="G169" s="79">
        <v>599</v>
      </c>
      <c r="H169" s="79">
        <v>41</v>
      </c>
      <c r="I169" s="79">
        <v>1441</v>
      </c>
      <c r="J169" s="79">
        <v>1409</v>
      </c>
      <c r="K169" s="79">
        <v>408</v>
      </c>
      <c r="L169" s="79">
        <v>50</v>
      </c>
      <c r="M169" s="79"/>
      <c r="N169" s="80">
        <v>0</v>
      </c>
      <c r="O169" s="77">
        <v>0.143375</v>
      </c>
    </row>
    <row r="170" spans="1:15">
      <c r="A170" s="12" t="s">
        <v>231</v>
      </c>
      <c r="B170" s="48">
        <v>12</v>
      </c>
      <c r="C170" s="70"/>
      <c r="D170" s="17"/>
      <c r="E170" s="17">
        <v>0</v>
      </c>
      <c r="F170" s="17">
        <v>7</v>
      </c>
      <c r="G170" s="79">
        <v>598</v>
      </c>
      <c r="H170" s="79">
        <v>30</v>
      </c>
      <c r="I170" s="79">
        <v>385</v>
      </c>
      <c r="J170" s="79">
        <v>624</v>
      </c>
      <c r="K170" s="79">
        <v>747</v>
      </c>
      <c r="L170" s="79">
        <v>63</v>
      </c>
      <c r="M170" s="79">
        <v>0</v>
      </c>
      <c r="N170" s="80">
        <v>0</v>
      </c>
      <c r="O170" s="77">
        <v>9.8875000000000005E-2</v>
      </c>
    </row>
    <row r="171" spans="1:15">
      <c r="A171" s="12" t="s">
        <v>263</v>
      </c>
      <c r="B171" s="45">
        <v>3</v>
      </c>
      <c r="C171" s="70"/>
      <c r="D171" s="17"/>
      <c r="E171" s="17">
        <v>0</v>
      </c>
      <c r="F171" s="17">
        <v>27</v>
      </c>
      <c r="G171" s="79">
        <v>594</v>
      </c>
      <c r="H171" s="79">
        <v>0</v>
      </c>
      <c r="I171" s="79">
        <v>2835</v>
      </c>
      <c r="J171" s="79">
        <v>197</v>
      </c>
      <c r="K171" s="79">
        <v>313</v>
      </c>
      <c r="L171" s="79">
        <v>0</v>
      </c>
      <c r="M171" s="79"/>
      <c r="N171" s="80">
        <v>0</v>
      </c>
      <c r="O171" s="77">
        <v>0.12887499999999999</v>
      </c>
    </row>
    <row r="172" spans="1:15">
      <c r="A172" s="12" t="s">
        <v>36</v>
      </c>
      <c r="B172" s="45">
        <v>4</v>
      </c>
      <c r="C172" s="70"/>
      <c r="D172" s="17"/>
      <c r="E172" s="17">
        <v>0</v>
      </c>
      <c r="F172" s="17">
        <v>1</v>
      </c>
      <c r="G172" s="79">
        <v>591</v>
      </c>
      <c r="H172" s="79">
        <v>25</v>
      </c>
      <c r="I172" s="79">
        <v>345</v>
      </c>
      <c r="J172" s="79">
        <v>193</v>
      </c>
      <c r="K172" s="79">
        <v>489</v>
      </c>
      <c r="L172" s="79">
        <v>0</v>
      </c>
      <c r="M172" s="79">
        <v>0</v>
      </c>
      <c r="N172" s="80">
        <v>0</v>
      </c>
      <c r="O172" s="77">
        <v>7.1624999999999994E-2</v>
      </c>
    </row>
    <row r="173" spans="1:15">
      <c r="A173" s="12" t="s">
        <v>337</v>
      </c>
      <c r="B173" s="45"/>
      <c r="C173" s="70"/>
      <c r="D173" s="17"/>
      <c r="E173" s="17">
        <v>0</v>
      </c>
      <c r="F173" s="17">
        <v>3</v>
      </c>
      <c r="G173" s="79">
        <v>574</v>
      </c>
      <c r="H173" s="79">
        <v>28</v>
      </c>
      <c r="I173" s="79">
        <v>403</v>
      </c>
      <c r="J173" s="79">
        <v>360</v>
      </c>
      <c r="K173" s="79">
        <v>581</v>
      </c>
      <c r="L173" s="79">
        <v>0</v>
      </c>
      <c r="M173" s="79">
        <v>182</v>
      </c>
      <c r="N173" s="80">
        <v>1</v>
      </c>
      <c r="O173" s="77">
        <v>6.2500000000000003E-3</v>
      </c>
    </row>
    <row r="174" spans="1:15">
      <c r="A174" s="12" t="s">
        <v>187</v>
      </c>
      <c r="B174" s="48">
        <v>2</v>
      </c>
      <c r="C174" s="70"/>
      <c r="D174" s="17"/>
      <c r="E174" s="17">
        <v>0</v>
      </c>
      <c r="F174" s="17">
        <v>2</v>
      </c>
      <c r="G174" s="79">
        <v>567</v>
      </c>
      <c r="H174" s="79">
        <v>34</v>
      </c>
      <c r="I174" s="79">
        <v>506</v>
      </c>
      <c r="J174" s="79">
        <v>809</v>
      </c>
      <c r="K174" s="79">
        <v>553</v>
      </c>
      <c r="L174" s="79">
        <v>0</v>
      </c>
      <c r="M174" s="79">
        <v>53</v>
      </c>
      <c r="N174" s="80">
        <v>1</v>
      </c>
      <c r="O174" s="77">
        <v>0.10199999999999999</v>
      </c>
    </row>
    <row r="175" spans="1:15">
      <c r="A175" s="12" t="s">
        <v>393</v>
      </c>
      <c r="B175" s="46">
        <v>5</v>
      </c>
      <c r="C175" s="70"/>
      <c r="D175" s="17"/>
      <c r="E175" s="17">
        <v>0</v>
      </c>
      <c r="F175" s="17">
        <v>17</v>
      </c>
      <c r="G175" s="79">
        <v>565</v>
      </c>
      <c r="H175" s="79">
        <v>33</v>
      </c>
      <c r="I175" s="79">
        <v>819</v>
      </c>
      <c r="J175" s="79">
        <v>716</v>
      </c>
      <c r="K175" s="79">
        <v>2602</v>
      </c>
      <c r="L175" s="79">
        <v>48</v>
      </c>
      <c r="M175" s="79">
        <v>10</v>
      </c>
      <c r="N175" s="80">
        <v>1</v>
      </c>
      <c r="O175" s="77">
        <v>2.5000000000000001E-2</v>
      </c>
    </row>
    <row r="176" spans="1:15">
      <c r="A176" s="12" t="s">
        <v>115</v>
      </c>
      <c r="B176" s="45">
        <v>2</v>
      </c>
      <c r="C176" s="70"/>
      <c r="D176" s="17"/>
      <c r="E176" s="17">
        <v>0</v>
      </c>
      <c r="F176" s="17">
        <v>26</v>
      </c>
      <c r="G176" s="79">
        <v>552</v>
      </c>
      <c r="H176" s="79">
        <v>27</v>
      </c>
      <c r="I176" s="79">
        <v>185</v>
      </c>
      <c r="J176" s="79">
        <v>186</v>
      </c>
      <c r="K176" s="79">
        <v>796</v>
      </c>
      <c r="L176" s="79">
        <v>0</v>
      </c>
      <c r="M176" s="79">
        <v>31</v>
      </c>
      <c r="N176" s="80">
        <v>1</v>
      </c>
      <c r="O176" s="77">
        <v>0.12562499999999999</v>
      </c>
    </row>
    <row r="177" spans="1:15">
      <c r="A177" s="12" t="s">
        <v>106</v>
      </c>
      <c r="B177" s="48">
        <v>60</v>
      </c>
      <c r="C177" s="70"/>
      <c r="D177" s="17"/>
      <c r="E177" s="17">
        <v>0</v>
      </c>
      <c r="F177" s="17">
        <v>8</v>
      </c>
      <c r="G177" s="79">
        <v>550</v>
      </c>
      <c r="H177" s="79">
        <v>22</v>
      </c>
      <c r="I177" s="79">
        <v>395</v>
      </c>
      <c r="J177" s="79">
        <v>663</v>
      </c>
      <c r="K177" s="79">
        <v>967</v>
      </c>
      <c r="L177" s="79">
        <v>0</v>
      </c>
      <c r="M177" s="79">
        <v>8</v>
      </c>
      <c r="N177" s="80">
        <v>1</v>
      </c>
      <c r="O177" s="77">
        <v>7.6874999999999999E-2</v>
      </c>
    </row>
    <row r="178" spans="1:15">
      <c r="A178" s="12" t="s">
        <v>261</v>
      </c>
      <c r="B178" s="48"/>
      <c r="C178" s="70"/>
      <c r="D178" s="17"/>
      <c r="E178" s="17">
        <v>0</v>
      </c>
      <c r="F178" s="17">
        <v>5</v>
      </c>
      <c r="G178" s="79">
        <v>550</v>
      </c>
      <c r="H178" s="79">
        <v>29</v>
      </c>
      <c r="I178" s="79">
        <v>1199</v>
      </c>
      <c r="J178" s="79">
        <v>153</v>
      </c>
      <c r="K178" s="79">
        <v>62</v>
      </c>
      <c r="L178" s="79">
        <v>0</v>
      </c>
      <c r="M178" s="79"/>
      <c r="N178" s="80">
        <v>0</v>
      </c>
      <c r="O178" s="77">
        <v>9.5875000000000002E-2</v>
      </c>
    </row>
    <row r="179" spans="1:15">
      <c r="A179" s="12" t="s">
        <v>265</v>
      </c>
      <c r="B179" s="57">
        <v>4000</v>
      </c>
      <c r="C179" s="66">
        <v>5</v>
      </c>
      <c r="D179" s="57">
        <v>5</v>
      </c>
      <c r="E179" s="57">
        <v>25</v>
      </c>
      <c r="F179" s="57">
        <v>1</v>
      </c>
      <c r="G179" s="79">
        <v>547</v>
      </c>
      <c r="H179" s="79">
        <v>0</v>
      </c>
      <c r="I179" s="79">
        <v>37</v>
      </c>
      <c r="J179" s="79">
        <v>19</v>
      </c>
      <c r="K179" s="79">
        <v>0</v>
      </c>
      <c r="L179" s="79">
        <v>0</v>
      </c>
      <c r="M179" s="79">
        <v>0</v>
      </c>
      <c r="N179" s="80">
        <v>0</v>
      </c>
      <c r="O179" s="77">
        <v>0.42612499999999998</v>
      </c>
    </row>
    <row r="180" spans="1:15">
      <c r="A180" s="12" t="s">
        <v>322</v>
      </c>
      <c r="B180" s="48">
        <v>16</v>
      </c>
      <c r="C180" s="66">
        <v>5</v>
      </c>
      <c r="D180" s="17">
        <v>7</v>
      </c>
      <c r="E180" s="17">
        <v>35</v>
      </c>
      <c r="F180" s="17">
        <v>3</v>
      </c>
      <c r="G180" s="79">
        <v>524</v>
      </c>
      <c r="H180" s="79">
        <v>23</v>
      </c>
      <c r="I180" s="79">
        <v>33</v>
      </c>
      <c r="J180" s="79">
        <v>29</v>
      </c>
      <c r="K180" s="79">
        <v>298</v>
      </c>
      <c r="L180" s="79">
        <v>0</v>
      </c>
      <c r="M180" s="79">
        <v>0</v>
      </c>
      <c r="N180" s="80">
        <v>0</v>
      </c>
      <c r="O180" s="77">
        <v>0.16337499999999999</v>
      </c>
    </row>
    <row r="181" spans="1:15">
      <c r="A181" s="12" t="s">
        <v>257</v>
      </c>
      <c r="B181" s="48"/>
      <c r="C181" s="70"/>
      <c r="D181" s="17"/>
      <c r="E181" s="17">
        <v>0</v>
      </c>
      <c r="F181" s="17">
        <v>1</v>
      </c>
      <c r="G181" s="79">
        <v>523</v>
      </c>
      <c r="H181" s="79">
        <v>29</v>
      </c>
      <c r="I181" s="79">
        <v>344</v>
      </c>
      <c r="J181" s="79">
        <v>850</v>
      </c>
      <c r="K181" s="79">
        <v>113</v>
      </c>
      <c r="L181" s="79">
        <v>48</v>
      </c>
      <c r="M181" s="79">
        <v>54</v>
      </c>
      <c r="N181" s="80">
        <v>1</v>
      </c>
      <c r="O181" s="77">
        <v>0.05</v>
      </c>
    </row>
    <row r="182" spans="1:15">
      <c r="A182" s="12" t="s">
        <v>480</v>
      </c>
      <c r="B182" s="45">
        <v>60</v>
      </c>
      <c r="C182" s="70"/>
      <c r="D182" s="17"/>
      <c r="E182" s="17">
        <v>0</v>
      </c>
      <c r="F182" s="17">
        <v>1</v>
      </c>
      <c r="G182" s="79">
        <v>512</v>
      </c>
      <c r="H182" s="79">
        <v>26</v>
      </c>
      <c r="I182" s="79">
        <v>310</v>
      </c>
      <c r="J182" s="79">
        <v>1024</v>
      </c>
      <c r="K182" s="79">
        <v>237</v>
      </c>
      <c r="L182" s="79">
        <v>28</v>
      </c>
      <c r="M182" s="79"/>
      <c r="N182" s="80">
        <v>0</v>
      </c>
      <c r="O182" s="77">
        <v>0.18425</v>
      </c>
    </row>
    <row r="183" spans="1:15">
      <c r="A183" s="12" t="s">
        <v>283</v>
      </c>
      <c r="B183" s="45">
        <v>33</v>
      </c>
      <c r="C183" s="70"/>
      <c r="D183" s="17"/>
      <c r="E183" s="17">
        <v>0</v>
      </c>
      <c r="F183" s="17">
        <v>1</v>
      </c>
      <c r="G183" s="79">
        <v>495</v>
      </c>
      <c r="H183" s="79">
        <v>0</v>
      </c>
      <c r="I183" s="79">
        <v>291</v>
      </c>
      <c r="J183" s="79">
        <v>548</v>
      </c>
      <c r="K183" s="79">
        <v>655</v>
      </c>
      <c r="L183" s="79">
        <v>57</v>
      </c>
      <c r="M183" s="79">
        <v>0</v>
      </c>
      <c r="N183" s="80">
        <v>0</v>
      </c>
      <c r="O183" s="77">
        <v>0.123625</v>
      </c>
    </row>
    <row r="184" spans="1:15">
      <c r="A184" s="12" t="s">
        <v>194</v>
      </c>
      <c r="B184" s="48"/>
      <c r="C184" s="70"/>
      <c r="D184" s="17"/>
      <c r="E184" s="17">
        <v>0</v>
      </c>
      <c r="F184" s="17">
        <v>2</v>
      </c>
      <c r="G184" s="79">
        <v>494</v>
      </c>
      <c r="H184" s="79">
        <v>21</v>
      </c>
      <c r="I184" s="79">
        <v>219</v>
      </c>
      <c r="J184" s="79">
        <v>638</v>
      </c>
      <c r="K184" s="79">
        <v>686</v>
      </c>
      <c r="L184" s="79">
        <v>51</v>
      </c>
      <c r="M184" s="79"/>
      <c r="N184" s="80">
        <v>0</v>
      </c>
      <c r="O184" s="77">
        <v>5.6125000000000001E-2</v>
      </c>
    </row>
    <row r="185" spans="1:15">
      <c r="A185" s="12" t="s">
        <v>63</v>
      </c>
      <c r="B185" s="45"/>
      <c r="C185" s="70"/>
      <c r="D185" s="17"/>
      <c r="E185" s="17">
        <v>0</v>
      </c>
      <c r="F185" s="17">
        <v>1</v>
      </c>
      <c r="G185" s="79">
        <v>473</v>
      </c>
      <c r="H185" s="79">
        <v>0</v>
      </c>
      <c r="I185" s="79">
        <v>106</v>
      </c>
      <c r="J185" s="79">
        <v>238</v>
      </c>
      <c r="K185" s="79">
        <v>529</v>
      </c>
      <c r="L185" s="79">
        <v>29</v>
      </c>
      <c r="M185" s="79">
        <v>0</v>
      </c>
      <c r="N185" s="80">
        <v>0</v>
      </c>
      <c r="O185" s="77">
        <v>9.5125000000000001E-2</v>
      </c>
    </row>
    <row r="186" spans="1:15">
      <c r="A186" s="12" t="s">
        <v>274</v>
      </c>
      <c r="B186" s="45">
        <v>0</v>
      </c>
      <c r="C186" s="70"/>
      <c r="D186" s="17"/>
      <c r="E186" s="17">
        <v>0</v>
      </c>
      <c r="F186" s="17">
        <v>4</v>
      </c>
      <c r="G186" s="79">
        <v>468</v>
      </c>
      <c r="H186" s="79">
        <v>0</v>
      </c>
      <c r="I186" s="79">
        <v>55</v>
      </c>
      <c r="J186" s="79">
        <v>123</v>
      </c>
      <c r="K186" s="79">
        <v>102</v>
      </c>
      <c r="L186" s="79">
        <v>0</v>
      </c>
      <c r="M186" s="79">
        <v>792</v>
      </c>
      <c r="N186" s="80">
        <v>3</v>
      </c>
      <c r="O186" s="77">
        <v>8.1125000000000003E-2</v>
      </c>
    </row>
    <row r="187" spans="1:15">
      <c r="A187" s="12" t="s">
        <v>212</v>
      </c>
      <c r="B187" s="48">
        <v>1000</v>
      </c>
      <c r="C187" s="70"/>
      <c r="D187" s="17"/>
      <c r="E187" s="17">
        <v>0</v>
      </c>
      <c r="F187" s="14">
        <v>1</v>
      </c>
      <c r="G187" s="14">
        <v>463</v>
      </c>
      <c r="H187" s="14">
        <v>0</v>
      </c>
      <c r="I187" s="14">
        <v>79</v>
      </c>
      <c r="J187" s="14">
        <v>148</v>
      </c>
      <c r="K187" s="14">
        <v>0</v>
      </c>
      <c r="L187" s="79">
        <v>0</v>
      </c>
      <c r="M187" s="79">
        <v>4</v>
      </c>
      <c r="N187" s="80">
        <v>1</v>
      </c>
      <c r="O187" s="77">
        <v>0.17</v>
      </c>
    </row>
    <row r="188" spans="1:15">
      <c r="A188" s="12" t="s">
        <v>319</v>
      </c>
      <c r="B188" s="45">
        <v>3</v>
      </c>
      <c r="C188" s="70"/>
      <c r="D188" s="17"/>
      <c r="E188" s="17">
        <v>0</v>
      </c>
      <c r="F188" s="17">
        <v>1</v>
      </c>
      <c r="G188" s="79">
        <v>461</v>
      </c>
      <c r="H188" s="79">
        <v>20</v>
      </c>
      <c r="I188" s="79">
        <v>116</v>
      </c>
      <c r="J188" s="79">
        <v>210</v>
      </c>
      <c r="K188" s="79">
        <v>161</v>
      </c>
      <c r="L188" s="79">
        <v>0</v>
      </c>
      <c r="M188" s="79">
        <v>35</v>
      </c>
      <c r="N188" s="80">
        <v>1</v>
      </c>
      <c r="O188" s="77">
        <v>5.4125E-2</v>
      </c>
    </row>
    <row r="189" spans="1:15">
      <c r="A189" s="12" t="s">
        <v>335</v>
      </c>
      <c r="B189" s="48">
        <v>3</v>
      </c>
      <c r="C189" s="70"/>
      <c r="D189" s="17"/>
      <c r="E189" s="17">
        <v>0</v>
      </c>
      <c r="F189" s="17">
        <v>1</v>
      </c>
      <c r="G189" s="79">
        <v>445</v>
      </c>
      <c r="H189" s="79">
        <v>0</v>
      </c>
      <c r="I189" s="79">
        <v>219</v>
      </c>
      <c r="J189" s="79">
        <v>301</v>
      </c>
      <c r="K189" s="79">
        <v>589</v>
      </c>
      <c r="L189" s="79">
        <v>0</v>
      </c>
      <c r="M189" s="79">
        <v>395</v>
      </c>
      <c r="N189" s="80">
        <v>2</v>
      </c>
      <c r="O189" s="77">
        <v>0.107375</v>
      </c>
    </row>
    <row r="190" spans="1:15">
      <c r="A190" s="12" t="s">
        <v>410</v>
      </c>
      <c r="B190" s="48">
        <v>1</v>
      </c>
      <c r="C190" s="70"/>
      <c r="D190" s="17"/>
      <c r="E190" s="17">
        <v>0</v>
      </c>
      <c r="F190" s="17">
        <v>15</v>
      </c>
      <c r="G190" s="79">
        <v>427</v>
      </c>
      <c r="H190" s="79">
        <v>25</v>
      </c>
      <c r="I190" s="79">
        <v>425</v>
      </c>
      <c r="J190" s="79">
        <v>196</v>
      </c>
      <c r="K190" s="79">
        <v>330</v>
      </c>
      <c r="L190" s="79">
        <v>42</v>
      </c>
      <c r="M190" s="79">
        <v>1661</v>
      </c>
      <c r="N190" s="80">
        <v>4</v>
      </c>
      <c r="O190" s="77">
        <v>6.1250000000000002E-3</v>
      </c>
    </row>
    <row r="191" spans="1:15">
      <c r="A191" s="12" t="s">
        <v>104</v>
      </c>
      <c r="B191" s="45">
        <v>1</v>
      </c>
      <c r="C191" s="70"/>
      <c r="D191" s="17"/>
      <c r="E191" s="17">
        <v>0</v>
      </c>
      <c r="F191" s="17">
        <v>1</v>
      </c>
      <c r="G191" s="79">
        <v>411</v>
      </c>
      <c r="H191" s="79">
        <v>17</v>
      </c>
      <c r="I191" s="79">
        <v>40</v>
      </c>
      <c r="J191" s="79">
        <v>47</v>
      </c>
      <c r="K191" s="79">
        <v>44</v>
      </c>
      <c r="L191" s="79">
        <v>0</v>
      </c>
      <c r="M191" s="79"/>
      <c r="N191" s="80">
        <v>0</v>
      </c>
      <c r="O191" s="77">
        <v>0.13300000000000001</v>
      </c>
    </row>
    <row r="192" spans="1:15">
      <c r="A192" s="12" t="s">
        <v>229</v>
      </c>
      <c r="B192" s="48"/>
      <c r="C192" s="70"/>
      <c r="D192" s="17"/>
      <c r="E192" s="17">
        <v>0</v>
      </c>
      <c r="F192" s="17">
        <v>1</v>
      </c>
      <c r="G192" s="79">
        <v>328</v>
      </c>
      <c r="H192" s="79">
        <v>19</v>
      </c>
      <c r="I192" s="79">
        <v>62</v>
      </c>
      <c r="J192" s="79">
        <v>78</v>
      </c>
      <c r="K192" s="79">
        <v>78</v>
      </c>
      <c r="L192" s="79">
        <v>42</v>
      </c>
      <c r="M192" s="79">
        <v>0</v>
      </c>
      <c r="N192" s="80">
        <v>0</v>
      </c>
      <c r="O192" s="77">
        <v>0.11774999999999999</v>
      </c>
    </row>
    <row r="193" spans="1:15">
      <c r="A193" s="12" t="s">
        <v>276</v>
      </c>
      <c r="B193" s="48">
        <v>0</v>
      </c>
      <c r="C193" s="70"/>
      <c r="D193" s="17"/>
      <c r="E193" s="17">
        <v>0</v>
      </c>
      <c r="F193" s="17">
        <v>1</v>
      </c>
      <c r="G193" s="79">
        <v>246</v>
      </c>
      <c r="H193" s="79">
        <v>0</v>
      </c>
      <c r="I193" s="79">
        <v>35</v>
      </c>
      <c r="J193" s="79">
        <v>108</v>
      </c>
      <c r="K193" s="79">
        <v>1</v>
      </c>
      <c r="L193" s="79"/>
      <c r="M193" s="79"/>
      <c r="N193" s="80">
        <v>0</v>
      </c>
      <c r="O193" s="77">
        <v>6.5875000000000003E-2</v>
      </c>
    </row>
    <row r="194" spans="1:15">
      <c r="A194" s="12" t="s">
        <v>333</v>
      </c>
      <c r="B194" s="45"/>
      <c r="C194" s="70"/>
      <c r="D194" s="17"/>
      <c r="E194" s="17">
        <v>0</v>
      </c>
      <c r="F194" s="17">
        <v>1</v>
      </c>
      <c r="G194" s="79">
        <v>229</v>
      </c>
      <c r="H194" s="79">
        <v>0</v>
      </c>
      <c r="I194" s="79">
        <v>52</v>
      </c>
      <c r="J194" s="79">
        <v>137</v>
      </c>
      <c r="K194" s="79">
        <v>54</v>
      </c>
      <c r="L194" s="79"/>
      <c r="M194" s="79"/>
      <c r="N194" s="80">
        <v>0</v>
      </c>
      <c r="O194" s="77">
        <v>0.1045</v>
      </c>
    </row>
    <row r="195" spans="1:15">
      <c r="A195" s="12" t="s">
        <v>324</v>
      </c>
      <c r="B195" s="48"/>
      <c r="C195" s="70"/>
      <c r="D195" s="17">
        <v>0</v>
      </c>
      <c r="E195" s="17">
        <v>0</v>
      </c>
      <c r="F195" s="17">
        <v>8</v>
      </c>
      <c r="G195" s="79">
        <v>206</v>
      </c>
      <c r="H195" s="79">
        <v>0</v>
      </c>
      <c r="I195" s="79">
        <v>157</v>
      </c>
      <c r="J195" s="79">
        <v>1</v>
      </c>
      <c r="K195" s="79">
        <v>5</v>
      </c>
      <c r="L195" s="79"/>
      <c r="M195" s="79">
        <v>406</v>
      </c>
      <c r="N195" s="80">
        <v>2</v>
      </c>
      <c r="O195" s="77">
        <v>6.6875000000000004E-2</v>
      </c>
    </row>
    <row r="196" spans="1:15">
      <c r="A196" s="12" t="s">
        <v>160</v>
      </c>
      <c r="B196" s="48"/>
      <c r="C196" s="70"/>
      <c r="D196" s="17"/>
      <c r="E196" s="17">
        <v>0</v>
      </c>
      <c r="F196" s="17">
        <v>0</v>
      </c>
      <c r="G196" s="79">
        <v>169</v>
      </c>
      <c r="H196" s="79">
        <v>20</v>
      </c>
      <c r="I196" s="79">
        <v>74</v>
      </c>
      <c r="J196" s="79">
        <v>79</v>
      </c>
      <c r="K196" s="79">
        <v>7</v>
      </c>
      <c r="L196" s="79">
        <v>0</v>
      </c>
      <c r="M196" s="79">
        <v>32</v>
      </c>
      <c r="N196" s="80">
        <v>1</v>
      </c>
      <c r="O196" s="77">
        <v>4.5374999999999999E-2</v>
      </c>
    </row>
    <row r="197" spans="1:15">
      <c r="A197" s="12" t="s">
        <v>469</v>
      </c>
      <c r="B197" s="48"/>
      <c r="C197" s="70"/>
      <c r="D197" s="17"/>
      <c r="E197" s="17">
        <v>0</v>
      </c>
      <c r="F197" s="17">
        <v>1</v>
      </c>
      <c r="G197" s="79">
        <v>123</v>
      </c>
      <c r="H197" s="79">
        <v>0</v>
      </c>
      <c r="I197" s="79">
        <v>43</v>
      </c>
      <c r="J197" s="79">
        <v>19</v>
      </c>
      <c r="K197" s="79">
        <v>0</v>
      </c>
      <c r="L197" s="79"/>
      <c r="M197" s="79">
        <v>6</v>
      </c>
      <c r="N197" s="80">
        <v>1</v>
      </c>
      <c r="O197" s="77">
        <v>0.12887499999999999</v>
      </c>
    </row>
    <row r="198" spans="1:15">
      <c r="A198" s="50" t="s">
        <v>473</v>
      </c>
      <c r="B198" s="56">
        <v>4</v>
      </c>
      <c r="C198" s="54">
        <v>3.8333333333333335</v>
      </c>
      <c r="D198" s="55">
        <v>144</v>
      </c>
      <c r="E198" s="55">
        <v>557</v>
      </c>
      <c r="F198" s="55">
        <v>43</v>
      </c>
      <c r="G198" s="75">
        <v>100</v>
      </c>
      <c r="H198" s="75">
        <v>53</v>
      </c>
      <c r="I198" s="75">
        <v>6750</v>
      </c>
      <c r="J198" s="75">
        <v>4996</v>
      </c>
      <c r="K198" s="75">
        <v>11097</v>
      </c>
      <c r="L198" s="75">
        <v>63</v>
      </c>
      <c r="M198" s="75">
        <v>0</v>
      </c>
      <c r="N198" s="76">
        <v>0</v>
      </c>
      <c r="O198" s="77">
        <v>0.301375</v>
      </c>
    </row>
    <row r="199" spans="1:15">
      <c r="A199" s="50" t="s">
        <v>378</v>
      </c>
      <c r="B199" s="56"/>
      <c r="C199" s="72"/>
      <c r="D199" s="55"/>
      <c r="E199" s="55">
        <v>0</v>
      </c>
      <c r="F199" s="55"/>
      <c r="G199" s="55"/>
      <c r="H199" s="55"/>
      <c r="I199" s="55"/>
      <c r="J199" s="55"/>
      <c r="K199" s="55"/>
      <c r="L199" s="55"/>
      <c r="M199" s="55"/>
      <c r="N199" s="51">
        <v>0</v>
      </c>
      <c r="O199" s="39">
        <v>0.1595</v>
      </c>
    </row>
  </sheetData>
  <autoFilter ref="A2:O199">
    <sortState ref="A3:O199">
      <sortCondition descending="1" ref="G2:G199"/>
    </sortState>
  </autoFilter>
  <mergeCells count="1">
    <mergeCell ref="A1:B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showGridLines="0" tabSelected="1" zoomScale="125" zoomScaleNormal="125" zoomScalePageLayoutView="125" workbookViewId="0">
      <selection activeCell="G7" sqref="G7"/>
    </sheetView>
  </sheetViews>
  <sheetFormatPr baseColWidth="10" defaultColWidth="0" defaultRowHeight="15" zeroHeight="1" x14ac:dyDescent="0"/>
  <cols>
    <col min="1" max="1" width="2" customWidth="1"/>
    <col min="2" max="2" width="17" bestFit="1" customWidth="1"/>
    <col min="3" max="3" width="13.1640625" customWidth="1"/>
    <col min="4" max="15" width="10.83203125" customWidth="1"/>
    <col min="16" max="16" width="2.6640625" customWidth="1"/>
    <col min="17" max="16384" width="10.83203125" hidden="1"/>
  </cols>
  <sheetData>
    <row r="1" spans="2:15" ht="72" customHeight="1"/>
    <row r="2" spans="2:15" ht="20" thickBot="1">
      <c r="B2" s="94" t="s">
        <v>957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5" ht="31" thickBot="1">
      <c r="B3" s="95" t="s">
        <v>712</v>
      </c>
      <c r="C3" s="96" t="s">
        <v>715</v>
      </c>
      <c r="D3" s="96" t="s">
        <v>719</v>
      </c>
      <c r="E3" s="96" t="s">
        <v>954</v>
      </c>
      <c r="F3" s="96" t="s">
        <v>722</v>
      </c>
      <c r="G3" s="96" t="s">
        <v>928</v>
      </c>
      <c r="H3" s="96" t="s">
        <v>923</v>
      </c>
      <c r="I3" s="96" t="s">
        <v>924</v>
      </c>
      <c r="J3" s="96" t="s">
        <v>925</v>
      </c>
      <c r="K3" s="96" t="s">
        <v>926</v>
      </c>
      <c r="L3" s="96" t="s">
        <v>927</v>
      </c>
      <c r="M3" s="96" t="s">
        <v>561</v>
      </c>
      <c r="N3" s="96" t="s">
        <v>934</v>
      </c>
      <c r="O3" s="97" t="s">
        <v>951</v>
      </c>
    </row>
    <row r="4" spans="2:15">
      <c r="B4" s="99" t="s">
        <v>288</v>
      </c>
      <c r="C4" s="100">
        <v>22775</v>
      </c>
      <c r="D4" s="101">
        <v>4.25</v>
      </c>
      <c r="E4" s="102">
        <v>1698</v>
      </c>
      <c r="F4" s="100">
        <v>7216.5</v>
      </c>
      <c r="G4" s="102">
        <v>67</v>
      </c>
      <c r="H4" s="103">
        <v>953</v>
      </c>
      <c r="I4" s="103">
        <v>87</v>
      </c>
      <c r="J4" s="103">
        <v>494085</v>
      </c>
      <c r="K4" s="103">
        <v>2124</v>
      </c>
      <c r="L4" s="103">
        <v>6814</v>
      </c>
      <c r="M4" s="104">
        <v>87</v>
      </c>
      <c r="N4" s="103">
        <v>8434</v>
      </c>
      <c r="O4" s="105">
        <v>0.57950000000000002</v>
      </c>
    </row>
    <row r="5" spans="2:15">
      <c r="B5" s="106" t="s">
        <v>424</v>
      </c>
      <c r="C5" s="107">
        <v>16618</v>
      </c>
      <c r="D5" s="108"/>
      <c r="E5" s="109">
        <v>0</v>
      </c>
      <c r="F5" s="109">
        <v>0</v>
      </c>
      <c r="G5" s="109">
        <v>74</v>
      </c>
      <c r="H5" s="110">
        <v>970</v>
      </c>
      <c r="I5" s="110">
        <v>0</v>
      </c>
      <c r="J5" s="110">
        <v>374393</v>
      </c>
      <c r="K5" s="107">
        <v>42158</v>
      </c>
      <c r="L5" s="110">
        <v>65475</v>
      </c>
      <c r="M5" s="111">
        <v>88</v>
      </c>
      <c r="N5" s="110">
        <v>15590</v>
      </c>
      <c r="O5" s="112">
        <v>0.3715</v>
      </c>
    </row>
    <row r="6" spans="2:15">
      <c r="B6" s="106" t="s">
        <v>285</v>
      </c>
      <c r="C6" s="113">
        <v>12147</v>
      </c>
      <c r="D6" s="114"/>
      <c r="E6" s="115"/>
      <c r="F6" s="115">
        <v>0</v>
      </c>
      <c r="G6" s="115">
        <v>60</v>
      </c>
      <c r="H6" s="110">
        <v>899</v>
      </c>
      <c r="I6" s="110">
        <v>79</v>
      </c>
      <c r="J6" s="110">
        <v>63258</v>
      </c>
      <c r="K6" s="110">
        <v>3599</v>
      </c>
      <c r="L6" s="110">
        <v>27158</v>
      </c>
      <c r="M6" s="110">
        <v>79</v>
      </c>
      <c r="N6" s="110">
        <v>699</v>
      </c>
      <c r="O6" s="112">
        <v>0.35975000000000001</v>
      </c>
    </row>
    <row r="7" spans="2:15">
      <c r="B7" s="106" t="s">
        <v>134</v>
      </c>
      <c r="C7" s="109">
        <v>11916</v>
      </c>
      <c r="D7" s="108"/>
      <c r="E7" s="109"/>
      <c r="F7" s="109">
        <v>0</v>
      </c>
      <c r="G7" s="109">
        <v>23</v>
      </c>
      <c r="H7" s="110">
        <v>668</v>
      </c>
      <c r="I7" s="110">
        <v>45</v>
      </c>
      <c r="J7" s="110">
        <v>927</v>
      </c>
      <c r="K7" s="110">
        <v>687</v>
      </c>
      <c r="L7" s="110">
        <v>2066</v>
      </c>
      <c r="M7" s="110">
        <v>60</v>
      </c>
      <c r="N7" s="110">
        <v>211</v>
      </c>
      <c r="O7" s="112">
        <v>0.29599999999999999</v>
      </c>
    </row>
    <row r="8" spans="2:15" ht="16" thickBot="1">
      <c r="B8" s="116" t="s">
        <v>461</v>
      </c>
      <c r="C8" s="117">
        <v>8021</v>
      </c>
      <c r="D8" s="118"/>
      <c r="E8" s="117"/>
      <c r="F8" s="117">
        <v>0</v>
      </c>
      <c r="G8" s="117">
        <v>47</v>
      </c>
      <c r="H8" s="119">
        <v>806</v>
      </c>
      <c r="I8" s="119">
        <v>65</v>
      </c>
      <c r="J8" s="119">
        <v>6462</v>
      </c>
      <c r="K8" s="119">
        <v>1441</v>
      </c>
      <c r="L8" s="119">
        <v>24942</v>
      </c>
      <c r="M8" s="119">
        <v>58</v>
      </c>
      <c r="N8" s="119">
        <v>1</v>
      </c>
      <c r="O8" s="120">
        <v>0.24987500000000001</v>
      </c>
    </row>
    <row r="9" spans="2:15">
      <c r="C9" s="6"/>
    </row>
    <row r="10" spans="2:15" ht="20" thickBot="1">
      <c r="B10" s="94" t="s">
        <v>956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2:15" ht="31" thickBot="1">
      <c r="B11" s="95" t="s">
        <v>712</v>
      </c>
      <c r="C11" s="96" t="s">
        <v>715</v>
      </c>
      <c r="D11" s="96" t="s">
        <v>719</v>
      </c>
      <c r="E11" s="96" t="s">
        <v>954</v>
      </c>
      <c r="F11" s="96" t="s">
        <v>722</v>
      </c>
      <c r="G11" s="96" t="s">
        <v>928</v>
      </c>
      <c r="H11" s="96" t="s">
        <v>923</v>
      </c>
      <c r="I11" s="96" t="s">
        <v>924</v>
      </c>
      <c r="J11" s="96" t="s">
        <v>925</v>
      </c>
      <c r="K11" s="96" t="s">
        <v>926</v>
      </c>
      <c r="L11" s="96" t="s">
        <v>927</v>
      </c>
      <c r="M11" s="96" t="s">
        <v>561</v>
      </c>
      <c r="N11" s="96" t="s">
        <v>934</v>
      </c>
      <c r="O11" s="97" t="s">
        <v>951</v>
      </c>
    </row>
    <row r="12" spans="2:15">
      <c r="B12" s="99" t="s">
        <v>288</v>
      </c>
      <c r="C12" s="100">
        <v>22775</v>
      </c>
      <c r="D12" s="101">
        <v>4.25</v>
      </c>
      <c r="E12" s="100">
        <v>1698</v>
      </c>
      <c r="F12" s="100">
        <v>7216.5</v>
      </c>
      <c r="G12" s="102">
        <v>67</v>
      </c>
      <c r="H12" s="103">
        <v>953</v>
      </c>
      <c r="I12" s="103">
        <v>87</v>
      </c>
      <c r="J12" s="103">
        <v>494085</v>
      </c>
      <c r="K12" s="103">
        <v>2124</v>
      </c>
      <c r="L12" s="103">
        <v>6814</v>
      </c>
      <c r="M12" s="104">
        <v>87</v>
      </c>
      <c r="N12" s="103">
        <v>8434</v>
      </c>
      <c r="O12" s="105">
        <v>0.57950000000000002</v>
      </c>
    </row>
    <row r="13" spans="2:15">
      <c r="B13" s="106" t="s">
        <v>96</v>
      </c>
      <c r="C13" s="109">
        <v>19</v>
      </c>
      <c r="D13" s="121">
        <v>5</v>
      </c>
      <c r="E13" s="107">
        <v>1232</v>
      </c>
      <c r="F13" s="107">
        <v>6160</v>
      </c>
      <c r="G13" s="109">
        <v>10</v>
      </c>
      <c r="H13" s="110">
        <v>689</v>
      </c>
      <c r="I13" s="110">
        <v>38</v>
      </c>
      <c r="J13" s="110">
        <v>1575</v>
      </c>
      <c r="K13" s="110">
        <v>1199</v>
      </c>
      <c r="L13" s="110">
        <v>941</v>
      </c>
      <c r="M13" s="110">
        <v>0</v>
      </c>
      <c r="N13" s="110">
        <v>0</v>
      </c>
      <c r="O13" s="112">
        <v>0.33512500000000001</v>
      </c>
    </row>
    <row r="14" spans="2:15">
      <c r="B14" s="106" t="s">
        <v>440</v>
      </c>
      <c r="C14" s="109">
        <v>514</v>
      </c>
      <c r="D14" s="122">
        <v>4.7307692307692308</v>
      </c>
      <c r="E14" s="107">
        <v>1333</v>
      </c>
      <c r="F14" s="107">
        <v>6059.5</v>
      </c>
      <c r="G14" s="109">
        <v>62</v>
      </c>
      <c r="H14" s="110">
        <v>886</v>
      </c>
      <c r="I14" s="110">
        <v>72</v>
      </c>
      <c r="J14" s="110">
        <v>19797</v>
      </c>
      <c r="K14" s="110">
        <v>4186</v>
      </c>
      <c r="L14" s="110">
        <v>31464</v>
      </c>
      <c r="M14" s="110">
        <v>83</v>
      </c>
      <c r="N14" s="110">
        <v>2594</v>
      </c>
      <c r="O14" s="112">
        <v>0.52600000000000002</v>
      </c>
    </row>
    <row r="15" spans="2:15">
      <c r="B15" s="106" t="s">
        <v>379</v>
      </c>
      <c r="C15" s="109">
        <v>7458</v>
      </c>
      <c r="D15" s="121">
        <v>5</v>
      </c>
      <c r="E15" s="123">
        <v>1165</v>
      </c>
      <c r="F15" s="109">
        <v>5825</v>
      </c>
      <c r="G15" s="109">
        <v>59</v>
      </c>
      <c r="H15" s="110">
        <v>892</v>
      </c>
      <c r="I15" s="110">
        <v>77</v>
      </c>
      <c r="J15" s="110">
        <v>72975</v>
      </c>
      <c r="K15" s="110">
        <v>18679</v>
      </c>
      <c r="L15" s="110">
        <v>16443</v>
      </c>
      <c r="M15" s="110">
        <v>80</v>
      </c>
      <c r="N15" s="110">
        <v>27101</v>
      </c>
      <c r="O15" s="112">
        <v>0.63612500000000005</v>
      </c>
    </row>
    <row r="16" spans="2:15" ht="16" thickBot="1">
      <c r="B16" s="116" t="s">
        <v>259</v>
      </c>
      <c r="C16" s="117">
        <v>409</v>
      </c>
      <c r="D16" s="124">
        <v>4.833333333333333</v>
      </c>
      <c r="E16" s="117">
        <v>1077</v>
      </c>
      <c r="F16" s="117">
        <v>5369</v>
      </c>
      <c r="G16" s="117">
        <v>61</v>
      </c>
      <c r="H16" s="119">
        <v>786</v>
      </c>
      <c r="I16" s="119">
        <v>65</v>
      </c>
      <c r="J16" s="119">
        <v>17188</v>
      </c>
      <c r="K16" s="119">
        <v>7096</v>
      </c>
      <c r="L16" s="119">
        <v>11906</v>
      </c>
      <c r="M16" s="119">
        <v>73</v>
      </c>
      <c r="N16" s="119">
        <v>743</v>
      </c>
      <c r="O16" s="120">
        <v>0.45474999999999999</v>
      </c>
    </row>
    <row r="17" spans="2:15"/>
    <row r="18" spans="2:15" ht="20" thickBot="1">
      <c r="B18" s="94" t="s">
        <v>952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2:15" ht="31" thickBot="1">
      <c r="B19" s="95" t="s">
        <v>712</v>
      </c>
      <c r="C19" s="96" t="s">
        <v>715</v>
      </c>
      <c r="D19" s="96" t="s">
        <v>719</v>
      </c>
      <c r="E19" s="96" t="s">
        <v>954</v>
      </c>
      <c r="F19" s="96" t="s">
        <v>722</v>
      </c>
      <c r="G19" s="96" t="s">
        <v>928</v>
      </c>
      <c r="H19" s="96" t="s">
        <v>923</v>
      </c>
      <c r="I19" s="96" t="s">
        <v>924</v>
      </c>
      <c r="J19" s="96" t="s">
        <v>925</v>
      </c>
      <c r="K19" s="96" t="s">
        <v>926</v>
      </c>
      <c r="L19" s="96" t="s">
        <v>927</v>
      </c>
      <c r="M19" s="96" t="s">
        <v>561</v>
      </c>
      <c r="N19" s="96" t="s">
        <v>934</v>
      </c>
      <c r="O19" s="97" t="s">
        <v>951</v>
      </c>
    </row>
    <row r="20" spans="2:15">
      <c r="B20" s="99" t="s">
        <v>196</v>
      </c>
      <c r="C20" s="125">
        <v>80</v>
      </c>
      <c r="D20" s="126"/>
      <c r="E20" s="127"/>
      <c r="F20" s="127">
        <v>0</v>
      </c>
      <c r="G20" s="127">
        <v>58</v>
      </c>
      <c r="H20" s="103">
        <v>847</v>
      </c>
      <c r="I20" s="103">
        <v>63</v>
      </c>
      <c r="J20" s="103">
        <v>21363</v>
      </c>
      <c r="K20" s="103">
        <v>4696</v>
      </c>
      <c r="L20" s="103">
        <v>7345</v>
      </c>
      <c r="M20" s="103">
        <v>80</v>
      </c>
      <c r="N20" s="100">
        <v>1263854</v>
      </c>
      <c r="O20" s="105">
        <v>0.19462499999999999</v>
      </c>
    </row>
    <row r="21" spans="2:15">
      <c r="B21" s="106" t="s">
        <v>247</v>
      </c>
      <c r="C21" s="128"/>
      <c r="D21" s="129"/>
      <c r="E21" s="115"/>
      <c r="F21" s="115">
        <v>0</v>
      </c>
      <c r="G21" s="115">
        <v>24</v>
      </c>
      <c r="H21" s="110">
        <v>647</v>
      </c>
      <c r="I21" s="110">
        <v>36</v>
      </c>
      <c r="J21" s="110">
        <v>698</v>
      </c>
      <c r="K21" s="110">
        <v>423</v>
      </c>
      <c r="L21" s="110">
        <v>3088</v>
      </c>
      <c r="M21" s="110">
        <v>49</v>
      </c>
      <c r="N21" s="107">
        <v>133412</v>
      </c>
      <c r="O21" s="112">
        <v>2.1874999999999999E-2</v>
      </c>
    </row>
    <row r="22" spans="2:15">
      <c r="B22" s="106" t="s">
        <v>39</v>
      </c>
      <c r="C22" s="128">
        <v>1000</v>
      </c>
      <c r="D22" s="129"/>
      <c r="E22" s="115"/>
      <c r="F22" s="115">
        <v>0</v>
      </c>
      <c r="G22" s="115">
        <v>34</v>
      </c>
      <c r="H22" s="110">
        <v>731</v>
      </c>
      <c r="I22" s="110">
        <v>47</v>
      </c>
      <c r="J22" s="110">
        <v>4402</v>
      </c>
      <c r="K22" s="110">
        <v>252</v>
      </c>
      <c r="L22" s="110">
        <v>2711</v>
      </c>
      <c r="M22" s="110">
        <v>0</v>
      </c>
      <c r="N22" s="107">
        <v>106626</v>
      </c>
      <c r="O22" s="112">
        <v>0.1905</v>
      </c>
    </row>
    <row r="23" spans="2:15">
      <c r="B23" s="106" t="s">
        <v>281</v>
      </c>
      <c r="C23" s="128"/>
      <c r="D23" s="114">
        <v>4</v>
      </c>
      <c r="E23" s="115">
        <v>5</v>
      </c>
      <c r="F23" s="115">
        <v>20</v>
      </c>
      <c r="G23" s="115">
        <v>30</v>
      </c>
      <c r="H23" s="110">
        <v>728</v>
      </c>
      <c r="I23" s="110">
        <v>55</v>
      </c>
      <c r="J23" s="110">
        <v>8840</v>
      </c>
      <c r="K23" s="110">
        <v>529</v>
      </c>
      <c r="L23" s="110">
        <v>8157</v>
      </c>
      <c r="M23" s="110">
        <v>0</v>
      </c>
      <c r="N23" s="110">
        <v>97029</v>
      </c>
      <c r="O23" s="112">
        <v>0.16312499999999999</v>
      </c>
    </row>
    <row r="24" spans="2:15" ht="16" thickBot="1">
      <c r="B24" s="116" t="s">
        <v>331</v>
      </c>
      <c r="C24" s="130">
        <v>5</v>
      </c>
      <c r="D24" s="131"/>
      <c r="E24" s="132"/>
      <c r="F24" s="132">
        <v>0</v>
      </c>
      <c r="G24" s="132">
        <v>46</v>
      </c>
      <c r="H24" s="119">
        <v>734</v>
      </c>
      <c r="I24" s="119">
        <v>49</v>
      </c>
      <c r="J24" s="119">
        <v>2038</v>
      </c>
      <c r="K24" s="119">
        <v>314</v>
      </c>
      <c r="L24" s="119">
        <v>5396</v>
      </c>
      <c r="M24" s="119">
        <v>51</v>
      </c>
      <c r="N24" s="119">
        <v>31437</v>
      </c>
      <c r="O24" s="120">
        <v>0.19487499999999999</v>
      </c>
    </row>
    <row r="25" spans="2:15"/>
    <row r="26" spans="2:15" ht="20" thickBot="1">
      <c r="B26" s="94" t="s">
        <v>958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spans="2:15" ht="31" thickBot="1">
      <c r="B27" s="95" t="s">
        <v>712</v>
      </c>
      <c r="C27" s="96" t="s">
        <v>715</v>
      </c>
      <c r="D27" s="96" t="s">
        <v>719</v>
      </c>
      <c r="E27" s="96" t="s">
        <v>954</v>
      </c>
      <c r="F27" s="96" t="s">
        <v>722</v>
      </c>
      <c r="G27" s="96" t="s">
        <v>928</v>
      </c>
      <c r="H27" s="96" t="s">
        <v>923</v>
      </c>
      <c r="I27" s="96" t="s">
        <v>924</v>
      </c>
      <c r="J27" s="96" t="s">
        <v>925</v>
      </c>
      <c r="K27" s="96" t="s">
        <v>926</v>
      </c>
      <c r="L27" s="96" t="s">
        <v>927</v>
      </c>
      <c r="M27" s="96" t="s">
        <v>561</v>
      </c>
      <c r="N27" s="96" t="s">
        <v>934</v>
      </c>
      <c r="O27" s="97" t="s">
        <v>951</v>
      </c>
    </row>
    <row r="28" spans="2:15">
      <c r="B28" s="99" t="s">
        <v>334</v>
      </c>
      <c r="C28" s="133">
        <v>0</v>
      </c>
      <c r="D28" s="126"/>
      <c r="E28" s="127"/>
      <c r="F28" s="127">
        <v>0</v>
      </c>
      <c r="G28" s="100">
        <v>86</v>
      </c>
      <c r="H28" s="100">
        <v>988</v>
      </c>
      <c r="I28" s="104">
        <v>88</v>
      </c>
      <c r="J28" s="104">
        <v>590319</v>
      </c>
      <c r="K28" s="103">
        <v>1137</v>
      </c>
      <c r="L28" s="103">
        <v>27147</v>
      </c>
      <c r="M28" s="104">
        <v>85</v>
      </c>
      <c r="N28" s="103">
        <v>3</v>
      </c>
      <c r="O28" s="105">
        <v>7.7249999999999999E-2</v>
      </c>
    </row>
    <row r="29" spans="2:15">
      <c r="B29" s="106" t="s">
        <v>443</v>
      </c>
      <c r="C29" s="109">
        <v>2000</v>
      </c>
      <c r="D29" s="121">
        <v>5</v>
      </c>
      <c r="E29" s="109">
        <v>14</v>
      </c>
      <c r="F29" s="109">
        <v>70</v>
      </c>
      <c r="G29" s="107">
        <v>77</v>
      </c>
      <c r="H29" s="111">
        <v>988</v>
      </c>
      <c r="I29" s="110">
        <v>86</v>
      </c>
      <c r="J29" s="110">
        <v>162055</v>
      </c>
      <c r="K29" s="110">
        <v>35270</v>
      </c>
      <c r="L29" s="110">
        <v>102732</v>
      </c>
      <c r="M29" s="110">
        <v>80</v>
      </c>
      <c r="N29" s="110">
        <v>2636</v>
      </c>
      <c r="O29" s="112">
        <v>0.40849999999999997</v>
      </c>
    </row>
    <row r="30" spans="2:15">
      <c r="B30" s="106" t="s">
        <v>22</v>
      </c>
      <c r="C30" s="134">
        <v>119</v>
      </c>
      <c r="D30" s="129"/>
      <c r="E30" s="115"/>
      <c r="F30" s="115">
        <v>0</v>
      </c>
      <c r="G30" s="107">
        <v>76</v>
      </c>
      <c r="H30" s="107">
        <v>981</v>
      </c>
      <c r="I30" s="110">
        <v>80</v>
      </c>
      <c r="J30" s="110">
        <v>59612</v>
      </c>
      <c r="K30" s="110">
        <v>17326</v>
      </c>
      <c r="L30" s="111">
        <v>167676</v>
      </c>
      <c r="M30" s="110">
        <v>65</v>
      </c>
      <c r="N30" s="110">
        <v>1</v>
      </c>
      <c r="O30" s="112">
        <v>0.13337499999999999</v>
      </c>
    </row>
    <row r="31" spans="2:15">
      <c r="B31" s="106" t="s">
        <v>424</v>
      </c>
      <c r="C31" s="107">
        <v>16618</v>
      </c>
      <c r="D31" s="108"/>
      <c r="E31" s="109">
        <v>0</v>
      </c>
      <c r="F31" s="109">
        <v>0</v>
      </c>
      <c r="G31" s="109">
        <v>74</v>
      </c>
      <c r="H31" s="107">
        <v>975</v>
      </c>
      <c r="I31" s="110">
        <v>0</v>
      </c>
      <c r="J31" s="110">
        <v>374393</v>
      </c>
      <c r="K31" s="107">
        <v>42158</v>
      </c>
      <c r="L31" s="110">
        <v>65475</v>
      </c>
      <c r="M31" s="111">
        <v>88</v>
      </c>
      <c r="N31" s="110">
        <v>15590</v>
      </c>
      <c r="O31" s="112">
        <v>0.3715</v>
      </c>
    </row>
    <row r="32" spans="2:15" ht="16" thickBot="1">
      <c r="B32" s="116" t="s">
        <v>174</v>
      </c>
      <c r="C32" s="130"/>
      <c r="D32" s="131"/>
      <c r="E32" s="132"/>
      <c r="F32" s="132">
        <v>0</v>
      </c>
      <c r="G32" s="132">
        <v>71</v>
      </c>
      <c r="H32" s="119">
        <v>981</v>
      </c>
      <c r="I32" s="135">
        <v>92</v>
      </c>
      <c r="J32" s="135">
        <v>3071646</v>
      </c>
      <c r="K32" s="119">
        <v>339</v>
      </c>
      <c r="L32" s="119">
        <v>3692</v>
      </c>
      <c r="M32" s="119">
        <v>0</v>
      </c>
      <c r="N32" s="119">
        <v>64</v>
      </c>
      <c r="O32" s="120">
        <v>3.2250000000000001E-2</v>
      </c>
    </row>
    <row r="33" spans="2:15"/>
    <row r="34" spans="2:15" ht="20" thickBot="1">
      <c r="B34" s="94" t="s">
        <v>953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2:15" ht="31" thickBot="1">
      <c r="B35" s="95" t="s">
        <v>712</v>
      </c>
      <c r="C35" s="96" t="s">
        <v>715</v>
      </c>
      <c r="D35" s="96" t="s">
        <v>719</v>
      </c>
      <c r="E35" s="96" t="s">
        <v>954</v>
      </c>
      <c r="F35" s="96" t="s">
        <v>722</v>
      </c>
      <c r="G35" s="96" t="s">
        <v>928</v>
      </c>
      <c r="H35" s="96" t="s">
        <v>923</v>
      </c>
      <c r="I35" s="96" t="s">
        <v>924</v>
      </c>
      <c r="J35" s="96" t="s">
        <v>925</v>
      </c>
      <c r="K35" s="96" t="s">
        <v>926</v>
      </c>
      <c r="L35" s="96" t="s">
        <v>927</v>
      </c>
      <c r="M35" s="96" t="s">
        <v>561</v>
      </c>
      <c r="N35" s="96" t="s">
        <v>934</v>
      </c>
      <c r="O35" s="97" t="s">
        <v>951</v>
      </c>
    </row>
    <row r="36" spans="2:15">
      <c r="B36" s="99" t="s">
        <v>379</v>
      </c>
      <c r="C36" s="102">
        <v>7458</v>
      </c>
      <c r="D36" s="136">
        <v>5</v>
      </c>
      <c r="E36" s="104">
        <v>1165</v>
      </c>
      <c r="F36" s="102">
        <v>5825</v>
      </c>
      <c r="G36" s="102">
        <v>59</v>
      </c>
      <c r="H36" s="103">
        <v>892</v>
      </c>
      <c r="I36" s="103">
        <v>77</v>
      </c>
      <c r="J36" s="103">
        <v>72975</v>
      </c>
      <c r="K36" s="103">
        <v>18679</v>
      </c>
      <c r="L36" s="103">
        <v>16443</v>
      </c>
      <c r="M36" s="103">
        <v>80</v>
      </c>
      <c r="N36" s="103">
        <v>27101</v>
      </c>
      <c r="O36" s="105">
        <v>0.63612500000000005</v>
      </c>
    </row>
    <row r="37" spans="2:15">
      <c r="B37" s="106" t="s">
        <v>288</v>
      </c>
      <c r="C37" s="111">
        <v>22775</v>
      </c>
      <c r="D37" s="108">
        <v>4.25</v>
      </c>
      <c r="E37" s="109">
        <v>1698</v>
      </c>
      <c r="F37" s="111">
        <v>7216.5</v>
      </c>
      <c r="G37" s="109">
        <v>67</v>
      </c>
      <c r="H37" s="110">
        <v>953</v>
      </c>
      <c r="I37" s="110">
        <v>87</v>
      </c>
      <c r="J37" s="110">
        <v>494085</v>
      </c>
      <c r="K37" s="110">
        <v>2124</v>
      </c>
      <c r="L37" s="110">
        <v>6814</v>
      </c>
      <c r="M37" s="107">
        <v>87</v>
      </c>
      <c r="N37" s="110">
        <v>8434</v>
      </c>
      <c r="O37" s="112">
        <v>0.57950000000000002</v>
      </c>
    </row>
    <row r="38" spans="2:15">
      <c r="B38" s="106" t="s">
        <v>339</v>
      </c>
      <c r="C38" s="109">
        <v>7931</v>
      </c>
      <c r="D38" s="121">
        <v>5</v>
      </c>
      <c r="E38" s="109">
        <v>809</v>
      </c>
      <c r="F38" s="109">
        <v>4045</v>
      </c>
      <c r="G38" s="109">
        <v>72</v>
      </c>
      <c r="H38" s="110">
        <v>967</v>
      </c>
      <c r="I38" s="110">
        <v>85</v>
      </c>
      <c r="J38" s="110">
        <v>208968</v>
      </c>
      <c r="K38" s="110">
        <v>173</v>
      </c>
      <c r="L38" s="110">
        <v>30783</v>
      </c>
      <c r="M38" s="110">
        <v>82</v>
      </c>
      <c r="N38" s="110">
        <v>1947</v>
      </c>
      <c r="O38" s="112">
        <v>0.57774999999999999</v>
      </c>
    </row>
    <row r="39" spans="2:15">
      <c r="B39" s="106" t="s">
        <v>302</v>
      </c>
      <c r="C39" s="109">
        <v>452</v>
      </c>
      <c r="D39" s="121">
        <v>5</v>
      </c>
      <c r="E39" s="109">
        <v>822</v>
      </c>
      <c r="F39" s="109">
        <v>4110</v>
      </c>
      <c r="G39" s="109">
        <v>58</v>
      </c>
      <c r="H39" s="110">
        <v>877</v>
      </c>
      <c r="I39" s="110">
        <v>61</v>
      </c>
      <c r="J39" s="110">
        <v>22015</v>
      </c>
      <c r="K39" s="110">
        <v>1223</v>
      </c>
      <c r="L39" s="110">
        <v>16257</v>
      </c>
      <c r="M39" s="110">
        <v>73</v>
      </c>
      <c r="N39" s="110">
        <v>6790</v>
      </c>
      <c r="O39" s="112">
        <v>0.53837500000000005</v>
      </c>
    </row>
    <row r="40" spans="2:15" ht="16" thickBot="1">
      <c r="B40" s="116" t="s">
        <v>440</v>
      </c>
      <c r="C40" s="117">
        <v>514</v>
      </c>
      <c r="D40" s="124">
        <v>4.7307692307692308</v>
      </c>
      <c r="E40" s="135">
        <v>1333</v>
      </c>
      <c r="F40" s="137">
        <v>6059.5</v>
      </c>
      <c r="G40" s="117">
        <v>62</v>
      </c>
      <c r="H40" s="119">
        <v>886</v>
      </c>
      <c r="I40" s="119">
        <v>72</v>
      </c>
      <c r="J40" s="119">
        <v>19797</v>
      </c>
      <c r="K40" s="119">
        <v>4186</v>
      </c>
      <c r="L40" s="119">
        <v>31464</v>
      </c>
      <c r="M40" s="119">
        <v>83</v>
      </c>
      <c r="N40" s="119">
        <v>2594</v>
      </c>
      <c r="O40" s="120">
        <v>0.52600000000000002</v>
      </c>
    </row>
    <row r="41" spans="2:15"/>
  </sheetData>
  <mergeCells count="5">
    <mergeCell ref="B2:O2"/>
    <mergeCell ref="B10:O10"/>
    <mergeCell ref="B26:O26"/>
    <mergeCell ref="B34:O34"/>
    <mergeCell ref="B18:O1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Raw Podcast</vt:lpstr>
      <vt:lpstr>Sheet8</vt:lpstr>
      <vt:lpstr>Temp Pivot</vt:lpstr>
      <vt:lpstr>Metrics</vt:lpstr>
      <vt:lpstr>Final Metrics</vt:lpstr>
      <vt:lpstr>Final Pretty</vt:lpstr>
      <vt:lpstr>Results</vt:lpstr>
    </vt:vector>
  </TitlesOfParts>
  <Company>aimClear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Engleson</dc:creator>
  <cp:lastModifiedBy>Alyssa Engleson</cp:lastModifiedBy>
  <dcterms:created xsi:type="dcterms:W3CDTF">2014-01-02T20:25:55Z</dcterms:created>
  <dcterms:modified xsi:type="dcterms:W3CDTF">2014-01-04T02:57:22Z</dcterms:modified>
</cp:coreProperties>
</file>